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全学教育" sheetId="1" r:id="rId1"/>
  </sheets>
  <definedNames>
    <definedName name="_xlnm._FilterDatabase" localSheetId="0" hidden="1">全学教育!$A$1:$U$179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9" i="1" l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<sst xmlns="http://schemas.openxmlformats.org/spreadsheetml/2006/main" count="1725" uniqueCount="899">
  <si>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</si>
  <si>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</si>
  <si>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</si>
  <si>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</si>
  <si>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</si>
  <si>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</si>
  <si>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</si>
  <si>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巻次</t>
    <rPh sb="0" eb="1">
      <t>カン</t>
    </rPh>
    <rPh sb="1" eb="2">
      <t>ジ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</si>
  <si>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</si>
  <si>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</si>
  <si>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</si>
  <si>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</si>
  <si>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</si>
  <si>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</si>
  <si>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</si>
  <si>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</si>
  <si>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作業者</t>
    <rPh sb="0" eb="3">
      <t>サギョウシャ</t>
    </rPh>
    <phoneticPr fontId="2"/>
  </si>
  <si>
    <t>基礎ゼミ</t>
    <rPh sb="0" eb="2">
      <t>キソ</t>
    </rPh>
    <phoneticPr fontId="2"/>
  </si>
  <si>
    <t>吉永一行</t>
    <rPh sb="0" eb="2">
      <t>ヨシナガ</t>
    </rPh>
    <rPh sb="2" eb="4">
      <t>カズユキ</t>
    </rPh>
    <phoneticPr fontId="2"/>
  </si>
  <si>
    <t>TT22090325</t>
  </si>
  <si>
    <t>ET00019469</t>
  </si>
  <si>
    <t>法学部入門 : はじめて法律を学ぶ人のための道案内</t>
    <phoneticPr fontId="2"/>
  </si>
  <si>
    <t>中村邦義, 二本柳高信著 ; 吉永一行編</t>
  </si>
  <si>
    <t>第2版</t>
  </si>
  <si>
    <t>法律文化社</t>
  </si>
  <si>
    <t>9784589038739</t>
  </si>
  <si>
    <t>高野</t>
    <rPh sb="0" eb="2">
      <t>タカノ</t>
    </rPh>
    <phoneticPr fontId="2"/>
  </si>
  <si>
    <t>大谷豊</t>
    <rPh sb="0" eb="2">
      <t>オオタニ</t>
    </rPh>
    <rPh sb="2" eb="3">
      <t>ユタカ</t>
    </rPh>
    <phoneticPr fontId="2"/>
  </si>
  <si>
    <t>TT21997831</t>
  </si>
  <si>
    <t>ET00019446</t>
  </si>
  <si>
    <t>経営戦略を見る目と考える力を養う</t>
    <phoneticPr fontId="2"/>
  </si>
  <si>
    <t>今枝昌宏</t>
  </si>
  <si>
    <t>ビジネスモデルの教科書</t>
    <phoneticPr fontId="2"/>
  </si>
  <si>
    <t>東洋経済新報社</t>
  </si>
  <si>
    <t>9784492533437</t>
  </si>
  <si>
    <t>長谷部弘</t>
    <rPh sb="0" eb="3">
      <t>ハセベ</t>
    </rPh>
    <rPh sb="3" eb="4">
      <t>ヒロシ</t>
    </rPh>
    <phoneticPr fontId="2"/>
  </si>
  <si>
    <t>TT22137760</t>
  </si>
  <si>
    <t>ET00019324</t>
  </si>
  <si>
    <t>暴力と不平等の人類史 : 戦争・革命・崩壊・疫病</t>
  </si>
  <si>
    <t>ウォルター・シャイデル著 ; 鬼澤忍, 塩原通緒訳</t>
  </si>
  <si>
    <t>9784492315163</t>
  </si>
  <si>
    <t>大向一行、秋山正幸、田中雅臣、板由房、市川幸平</t>
    <rPh sb="0" eb="2">
      <t>オオムカイ</t>
    </rPh>
    <rPh sb="2" eb="4">
      <t>イッコウ</t>
    </rPh>
    <rPh sb="5" eb="7">
      <t>アキヤマ</t>
    </rPh>
    <rPh sb="7" eb="9">
      <t>マサユキ</t>
    </rPh>
    <rPh sb="10" eb="12">
      <t>タナカ</t>
    </rPh>
    <rPh sb="12" eb="14">
      <t>マサオミ</t>
    </rPh>
    <rPh sb="15" eb="16">
      <t>イタ</t>
    </rPh>
    <rPh sb="16" eb="18">
      <t>ヨシフサ</t>
    </rPh>
    <rPh sb="19" eb="21">
      <t>イチカワ</t>
    </rPh>
    <rPh sb="21" eb="23">
      <t>コウヘイ</t>
    </rPh>
    <phoneticPr fontId="2"/>
  </si>
  <si>
    <t>TT21822909</t>
    <phoneticPr fontId="2"/>
  </si>
  <si>
    <t>ET00019429</t>
  </si>
  <si>
    <t>ゼロからわかるブラックホール : 時空を歪める暗黒天体が吸い込み、輝き、噴出するメカニズム</t>
    <phoneticPr fontId="2"/>
  </si>
  <si>
    <t>大須賀健</t>
    <phoneticPr fontId="2"/>
  </si>
  <si>
    <t>ブルーバックス ; B-1728</t>
  </si>
  <si>
    <t>講談社</t>
    <phoneticPr fontId="2"/>
  </si>
  <si>
    <t>高本</t>
    <rPh sb="0" eb="2">
      <t>タカモト</t>
    </rPh>
    <phoneticPr fontId="2"/>
  </si>
  <si>
    <t>日笠健一</t>
    <rPh sb="0" eb="2">
      <t>ヒガサ</t>
    </rPh>
    <rPh sb="2" eb="4">
      <t>ケンイチ</t>
    </rPh>
    <phoneticPr fontId="2"/>
  </si>
  <si>
    <t>TT20090689</t>
    <phoneticPr fontId="2"/>
  </si>
  <si>
    <t>ET00019325</t>
  </si>
  <si>
    <t>群論への30講</t>
    <phoneticPr fontId="2"/>
  </si>
  <si>
    <t>志賀浩二</t>
    <phoneticPr fontId="2"/>
  </si>
  <si>
    <t>数学30講シリーズ</t>
    <phoneticPr fontId="2"/>
  </si>
  <si>
    <t>朝倉書店</t>
    <phoneticPr fontId="2"/>
  </si>
  <si>
    <t>五十嵐和彦</t>
    <rPh sb="0" eb="3">
      <t>イガラシ</t>
    </rPh>
    <rPh sb="3" eb="5">
      <t>カズヒコ</t>
    </rPh>
    <phoneticPr fontId="2"/>
  </si>
  <si>
    <t>TT22054544</t>
    <phoneticPr fontId="2"/>
  </si>
  <si>
    <t>ET00018110</t>
    <phoneticPr fontId="2"/>
  </si>
  <si>
    <t>Rで楽しむ統計</t>
    <phoneticPr fontId="2"/>
  </si>
  <si>
    <t>奥村晴彦</t>
    <phoneticPr fontId="2"/>
  </si>
  <si>
    <t>Wonderful R</t>
    <phoneticPr fontId="2"/>
  </si>
  <si>
    <t>共立出版</t>
    <phoneticPr fontId="2"/>
  </si>
  <si>
    <t>動かして学ぶ数理統計学</t>
    <phoneticPr fontId="2"/>
  </si>
  <si>
    <t>田村光平</t>
    <phoneticPr fontId="2"/>
  </si>
  <si>
    <t>ET00018110</t>
    <phoneticPr fontId="2"/>
  </si>
  <si>
    <t>Rで楽しむ統計</t>
    <phoneticPr fontId="2"/>
  </si>
  <si>
    <t>奥村晴彦</t>
    <phoneticPr fontId="2"/>
  </si>
  <si>
    <t>Wonderful R</t>
    <phoneticPr fontId="2"/>
  </si>
  <si>
    <t>共立出版</t>
    <phoneticPr fontId="2"/>
  </si>
  <si>
    <t>課題解決型(PBL)演習A</t>
    <rPh sb="0" eb="2">
      <t>カダイ</t>
    </rPh>
    <rPh sb="2" eb="5">
      <t>カイケツガタ</t>
    </rPh>
    <rPh sb="10" eb="12">
      <t>エンシュウ</t>
    </rPh>
    <phoneticPr fontId="2"/>
  </si>
  <si>
    <t>山内正憲、外山裕章</t>
    <rPh sb="0" eb="2">
      <t>ヤマウチ</t>
    </rPh>
    <rPh sb="2" eb="4">
      <t>マサノリ</t>
    </rPh>
    <rPh sb="5" eb="7">
      <t>トヤマ</t>
    </rPh>
    <rPh sb="7" eb="9">
      <t>ヒロアキ</t>
    </rPh>
    <phoneticPr fontId="2"/>
  </si>
  <si>
    <t>TT22109509</t>
    <phoneticPr fontId="2"/>
  </si>
  <si>
    <t>ET00018270</t>
  </si>
  <si>
    <t>麻酔への知的アプローチ</t>
    <phoneticPr fontId="2"/>
  </si>
  <si>
    <t>稲田英一</t>
    <phoneticPr fontId="2"/>
  </si>
  <si>
    <t>第10版</t>
  </si>
  <si>
    <t>日本医事新報社</t>
    <phoneticPr fontId="2"/>
  </si>
  <si>
    <t>松田</t>
    <rPh sb="0" eb="2">
      <t>マツダ</t>
    </rPh>
    <phoneticPr fontId="2"/>
  </si>
  <si>
    <t>大西詠子、山内正憲</t>
    <rPh sb="0" eb="2">
      <t>オオニシ</t>
    </rPh>
    <rPh sb="2" eb="4">
      <t>エイコ</t>
    </rPh>
    <rPh sb="5" eb="7">
      <t>ヤマウチ</t>
    </rPh>
    <rPh sb="7" eb="9">
      <t>マサノリ</t>
    </rPh>
    <phoneticPr fontId="2"/>
  </si>
  <si>
    <t>TT22109509</t>
    <phoneticPr fontId="2"/>
  </si>
  <si>
    <t>麻酔への知的アプローチ</t>
    <phoneticPr fontId="2"/>
  </si>
  <si>
    <t>日本医事新報社</t>
    <phoneticPr fontId="2"/>
  </si>
  <si>
    <t>浅井篤、大北全俊</t>
    <rPh sb="0" eb="2">
      <t>アサイ</t>
    </rPh>
    <rPh sb="2" eb="3">
      <t>アツシ</t>
    </rPh>
    <rPh sb="4" eb="6">
      <t>オオキタ</t>
    </rPh>
    <rPh sb="6" eb="7">
      <t>ゼン</t>
    </rPh>
    <rPh sb="7" eb="8">
      <t>シュン</t>
    </rPh>
    <phoneticPr fontId="2"/>
  </si>
  <si>
    <t>TT21648132</t>
    <phoneticPr fontId="2"/>
  </si>
  <si>
    <t>ET00019400</t>
  </si>
  <si>
    <t xml:space="preserve">Principles of health care ethics </t>
    <phoneticPr fontId="2"/>
  </si>
  <si>
    <t xml:space="preserve">Ashcroft, Richard E. </t>
    <phoneticPr fontId="2"/>
  </si>
  <si>
    <t>2nd ed</t>
    <phoneticPr fontId="2"/>
  </si>
  <si>
    <t>Chichester : Wiley</t>
    <phoneticPr fontId="2"/>
  </si>
  <si>
    <t>阿部俊明、永井展裕</t>
    <rPh sb="0" eb="2">
      <t>アベ</t>
    </rPh>
    <rPh sb="2" eb="4">
      <t>トシアキ</t>
    </rPh>
    <rPh sb="5" eb="7">
      <t>ナガイ</t>
    </rPh>
    <rPh sb="7" eb="8">
      <t>テン</t>
    </rPh>
    <rPh sb="8" eb="9">
      <t>ヒロ</t>
    </rPh>
    <phoneticPr fontId="2"/>
  </si>
  <si>
    <t>TT21971565</t>
    <phoneticPr fontId="2"/>
  </si>
  <si>
    <t>ET00019408</t>
  </si>
  <si>
    <t>細胞の3次元組織化 : その最先端技術と材料技術 : 再生医療とその支援分野(細胞研究, 創薬研究)への応用と発展のために</t>
    <phoneticPr fontId="2"/>
  </si>
  <si>
    <t>田畑泰彦</t>
    <phoneticPr fontId="2"/>
  </si>
  <si>
    <t>遺伝子医学MOOK</t>
    <phoneticPr fontId="2"/>
  </si>
  <si>
    <t>メディカルドゥ</t>
    <phoneticPr fontId="2"/>
  </si>
  <si>
    <t>小玉哲也</t>
    <rPh sb="0" eb="2">
      <t>コダマ</t>
    </rPh>
    <rPh sb="2" eb="4">
      <t>テツヤ</t>
    </rPh>
    <phoneticPr fontId="2"/>
  </si>
  <si>
    <t>TT21938171</t>
    <phoneticPr fontId="2"/>
  </si>
  <si>
    <t>ET00011997</t>
  </si>
  <si>
    <t xml:space="preserve">マウス実験の基礎知識 </t>
    <phoneticPr fontId="2"/>
  </si>
  <si>
    <t>小出剛</t>
    <phoneticPr fontId="2"/>
  </si>
  <si>
    <t>第2版</t>
    <phoneticPr fontId="2"/>
  </si>
  <si>
    <t>オーム社</t>
    <phoneticPr fontId="2"/>
  </si>
  <si>
    <t>藤原宏平</t>
    <rPh sb="0" eb="2">
      <t>フジワラ</t>
    </rPh>
    <rPh sb="2" eb="4">
      <t>コウヘイ</t>
    </rPh>
    <phoneticPr fontId="2"/>
  </si>
  <si>
    <t>TT22145336</t>
  </si>
  <si>
    <t>ET00019154</t>
  </si>
  <si>
    <t>Introduction to solid state physics</t>
    <phoneticPr fontId="2"/>
  </si>
  <si>
    <t>Kittel, Charles</t>
    <phoneticPr fontId="2"/>
  </si>
  <si>
    <t>9th ed</t>
    <phoneticPr fontId="2"/>
  </si>
  <si>
    <t>Wiley</t>
    <phoneticPr fontId="2"/>
  </si>
  <si>
    <t>林部光宏、大脇大、沓澤京</t>
    <rPh sb="0" eb="2">
      <t>ハヤシベ</t>
    </rPh>
    <rPh sb="2" eb="4">
      <t>ミツヒロ</t>
    </rPh>
    <rPh sb="5" eb="7">
      <t>オオワキ</t>
    </rPh>
    <rPh sb="7" eb="8">
      <t>ダイ</t>
    </rPh>
    <rPh sb="9" eb="11">
      <t>クツザワ</t>
    </rPh>
    <rPh sb="11" eb="12">
      <t>キョウ</t>
    </rPh>
    <phoneticPr fontId="2"/>
  </si>
  <si>
    <t>TT21788468</t>
    <phoneticPr fontId="2"/>
  </si>
  <si>
    <t>ET00019403</t>
  </si>
  <si>
    <t>知能の原理</t>
    <phoneticPr fontId="2"/>
  </si>
  <si>
    <t>R.Pfeifer, J.Bongard</t>
    <phoneticPr fontId="2"/>
  </si>
  <si>
    <t>共立出版</t>
    <phoneticPr fontId="2"/>
  </si>
  <si>
    <t>湯目</t>
    <rPh sb="0" eb="2">
      <t>ユノメ</t>
    </rPh>
    <phoneticPr fontId="2"/>
  </si>
  <si>
    <t>越村俊一</t>
    <rPh sb="0" eb="2">
      <t>コシムラ</t>
    </rPh>
    <rPh sb="2" eb="4">
      <t>シュンイチ</t>
    </rPh>
    <phoneticPr fontId="2"/>
  </si>
  <si>
    <t>TT21595326</t>
    <phoneticPr fontId="2"/>
  </si>
  <si>
    <t>ET00019326</t>
  </si>
  <si>
    <t>川は誰のものか</t>
    <phoneticPr fontId="2"/>
  </si>
  <si>
    <t>菅豊</t>
    <phoneticPr fontId="2"/>
  </si>
  <si>
    <t>歴史文化ライブラリー ; 205</t>
  </si>
  <si>
    <t>吉川弘文館</t>
    <phoneticPr fontId="2"/>
  </si>
  <si>
    <t xml:space="preserve">464205605X </t>
    <phoneticPr fontId="2"/>
  </si>
  <si>
    <t>小倉振一郎、深澤充、柿原秀俊</t>
    <rPh sb="0" eb="2">
      <t>オグラ</t>
    </rPh>
    <rPh sb="2" eb="5">
      <t>シンイチロウ</t>
    </rPh>
    <rPh sb="6" eb="8">
      <t>フカザワ</t>
    </rPh>
    <rPh sb="8" eb="9">
      <t>ミツル</t>
    </rPh>
    <rPh sb="10" eb="12">
      <t>カキハラ</t>
    </rPh>
    <rPh sb="12" eb="14">
      <t>ヒデトシ</t>
    </rPh>
    <phoneticPr fontId="2"/>
  </si>
  <si>
    <t>TT21510572</t>
    <phoneticPr fontId="2"/>
  </si>
  <si>
    <t>ET00019449</t>
  </si>
  <si>
    <t>アニマルウェルフェア</t>
    <phoneticPr fontId="2"/>
  </si>
  <si>
    <t>佐藤衆介</t>
    <phoneticPr fontId="2"/>
  </si>
  <si>
    <t>東京大学出版会</t>
    <phoneticPr fontId="2"/>
  </si>
  <si>
    <t>篠原歩、吉仲亮、ヘンリアン・ディプタラマ</t>
    <rPh sb="0" eb="2">
      <t>シノハラ</t>
    </rPh>
    <rPh sb="2" eb="3">
      <t>アユミ</t>
    </rPh>
    <rPh sb="4" eb="6">
      <t>ヨシナカ</t>
    </rPh>
    <rPh sb="6" eb="7">
      <t>リョウ</t>
    </rPh>
    <phoneticPr fontId="2"/>
  </si>
  <si>
    <t>TT22011296</t>
    <phoneticPr fontId="2"/>
  </si>
  <si>
    <t>ET00012525</t>
    <phoneticPr fontId="2"/>
  </si>
  <si>
    <t>プログラミングコンテスト攻略のためのアルゴリズムとデータ構造</t>
    <phoneticPr fontId="2"/>
  </si>
  <si>
    <t>渡部有隆</t>
    <phoneticPr fontId="2"/>
  </si>
  <si>
    <t>Maruzen eBook Library</t>
    <phoneticPr fontId="2"/>
  </si>
  <si>
    <t>マイナビ/丸善</t>
    <rPh sb="5" eb="7">
      <t>マルゼン</t>
    </rPh>
    <phoneticPr fontId="2"/>
  </si>
  <si>
    <t>山内保典</t>
    <rPh sb="0" eb="2">
      <t>ヤマウチ</t>
    </rPh>
    <rPh sb="2" eb="3">
      <t>ヤス</t>
    </rPh>
    <rPh sb="3" eb="4">
      <t>ノリ</t>
    </rPh>
    <phoneticPr fontId="2"/>
  </si>
  <si>
    <t>１</t>
  </si>
  <si>
    <t>TT21528442</t>
  </si>
  <si>
    <t>ET00019450</t>
  </si>
  <si>
    <t>科学技術社会論の技法</t>
  </si>
  <si>
    <t>藤垣裕子</t>
  </si>
  <si>
    <t>東京大学出版会</t>
  </si>
  <si>
    <t>矢内</t>
    <rPh sb="0" eb="2">
      <t>ヤナイ</t>
    </rPh>
    <phoneticPr fontId="7"/>
  </si>
  <si>
    <t>英語A1-1</t>
    <rPh sb="0" eb="2">
      <t>エイゴ</t>
    </rPh>
    <phoneticPr fontId="2"/>
  </si>
  <si>
    <t>三上傑</t>
    <rPh sb="0" eb="2">
      <t>ミカミ</t>
    </rPh>
    <rPh sb="2" eb="3">
      <t>ケツ</t>
    </rPh>
    <phoneticPr fontId="2"/>
  </si>
  <si>
    <t>TT21742667</t>
  </si>
  <si>
    <t xml:space="preserve">ET00010666
</t>
  </si>
  <si>
    <t xml:space="preserve">京大学術語彙データベース基本英単語1110 </t>
    <phoneticPr fontId="2"/>
  </si>
  <si>
    <t>京都大学英語学術語彙研究グループ</t>
  </si>
  <si>
    <t>研究社</t>
  </si>
  <si>
    <t>英語A1-2</t>
    <rPh sb="0" eb="2">
      <t>エイゴ</t>
    </rPh>
    <phoneticPr fontId="2"/>
  </si>
  <si>
    <t xml:space="preserve">京大学術語彙データベース基本英単語1110 </t>
    <phoneticPr fontId="2"/>
  </si>
  <si>
    <t>機械学習アルゴリズム概論</t>
    <phoneticPr fontId="2"/>
  </si>
  <si>
    <t>鈴木顕</t>
    <phoneticPr fontId="2"/>
  </si>
  <si>
    <t>2/4/6/8</t>
  </si>
  <si>
    <t>TT22048207</t>
  </si>
  <si>
    <t>ET00013668</t>
  </si>
  <si>
    <t>Python機械学習プログラミング : 達人データサイエンティストによる理論と実践</t>
    <phoneticPr fontId="2"/>
  </si>
  <si>
    <t>Raschka, Sebastian</t>
  </si>
  <si>
    <t>Impress top gear</t>
  </si>
  <si>
    <t>インプレス</t>
  </si>
  <si>
    <t>不明</t>
    <rPh sb="0" eb="2">
      <t>フメイ</t>
    </rPh>
    <phoneticPr fontId="2"/>
  </si>
  <si>
    <t>第2版（冊子体）TT22106146も学内（本館含む）あり</t>
    <rPh sb="0" eb="1">
      <t>ダイ</t>
    </rPh>
    <rPh sb="2" eb="3">
      <t>バン</t>
    </rPh>
    <rPh sb="4" eb="7">
      <t>サッシタイ</t>
    </rPh>
    <rPh sb="19" eb="21">
      <t>ガクナイ</t>
    </rPh>
    <rPh sb="22" eb="24">
      <t>ホンカン</t>
    </rPh>
    <rPh sb="24" eb="25">
      <t>フク</t>
    </rPh>
    <phoneticPr fontId="2"/>
  </si>
  <si>
    <t>後藤</t>
    <rPh sb="0" eb="2">
      <t>ゴトウ</t>
    </rPh>
    <phoneticPr fontId="2"/>
  </si>
  <si>
    <t>展開科目(10)</t>
    <rPh sb="0" eb="2">
      <t>テンカイ</t>
    </rPh>
    <rPh sb="2" eb="4">
      <t>カモク</t>
    </rPh>
    <phoneticPr fontId="2"/>
  </si>
  <si>
    <t>ｐ.426</t>
    <phoneticPr fontId="2"/>
  </si>
  <si>
    <t>機械学習アルゴリズム概論</t>
    <phoneticPr fontId="2"/>
  </si>
  <si>
    <t>鈴木顕</t>
    <phoneticPr fontId="2"/>
  </si>
  <si>
    <t>TT22064847</t>
  </si>
  <si>
    <t>ET00012367</t>
  </si>
  <si>
    <t>Pythonによる機械学習入門</t>
  </si>
  <si>
    <t>システム計画研究所</t>
  </si>
  <si>
    <t>オーム社</t>
  </si>
  <si>
    <t>9784274219634 </t>
  </si>
  <si>
    <t>9784274802836 </t>
  </si>
  <si>
    <t>ｐ.426</t>
    <phoneticPr fontId="2"/>
  </si>
  <si>
    <t>TT22117233</t>
  </si>
  <si>
    <t>ET00019327</t>
  </si>
  <si>
    <t>Pythonで学ぶ統計的機械学習</t>
    <phoneticPr fontId="2"/>
  </si>
  <si>
    <t>金森 敬文</t>
    <phoneticPr fontId="2"/>
  </si>
  <si>
    <t>電子書籍：MeL試読タイトルにあり</t>
    <rPh sb="0" eb="2">
      <t>デンシ</t>
    </rPh>
    <rPh sb="2" eb="4">
      <t>ショセキ</t>
    </rPh>
    <rPh sb="8" eb="10">
      <t>シドク</t>
    </rPh>
    <phoneticPr fontId="2"/>
  </si>
  <si>
    <t>機械学習アルゴリズム概論</t>
  </si>
  <si>
    <t>鈴木顕</t>
  </si>
  <si>
    <t>TT22009336</t>
  </si>
  <si>
    <t>ET00012544</t>
  </si>
  <si>
    <t>深層学習 = Deep learning</t>
  </si>
  <si>
    <t>岡谷 貴之</t>
    <phoneticPr fontId="2"/>
  </si>
  <si>
    <t>MLP機械学習プロフェッショナルシリーズ</t>
  </si>
  <si>
    <t>講談社</t>
    <rPh sb="0" eb="3">
      <t>コウダンシャ</t>
    </rPh>
    <phoneticPr fontId="2"/>
  </si>
  <si>
    <t>ｐ.426</t>
    <phoneticPr fontId="2"/>
  </si>
  <si>
    <t>余計なことからはじめよう</t>
    <rPh sb="0" eb="2">
      <t>ヨケイ</t>
    </rPh>
    <phoneticPr fontId="2"/>
  </si>
  <si>
    <t>山内保典、村上教博、縣拓充</t>
    <rPh sb="0" eb="2">
      <t>ヤマウチ</t>
    </rPh>
    <rPh sb="2" eb="3">
      <t>ヤス</t>
    </rPh>
    <rPh sb="3" eb="4">
      <t>ノリ</t>
    </rPh>
    <rPh sb="5" eb="7">
      <t>ムラカミ</t>
    </rPh>
    <rPh sb="7" eb="8">
      <t>キョウ</t>
    </rPh>
    <rPh sb="8" eb="9">
      <t>ヒロ</t>
    </rPh>
    <rPh sb="10" eb="11">
      <t>アガタ</t>
    </rPh>
    <rPh sb="11" eb="13">
      <t>タクミツ</t>
    </rPh>
    <phoneticPr fontId="2"/>
  </si>
  <si>
    <t>1/3/5/7</t>
  </si>
  <si>
    <t>TT21845683</t>
  </si>
  <si>
    <t>ET00019328</t>
  </si>
  <si>
    <t>不便から生まれるデザイン : 工学に活かす常識を超えた発想 </t>
    <phoneticPr fontId="2"/>
  </si>
  <si>
    <t>川上 浩司</t>
    <phoneticPr fontId="2"/>
  </si>
  <si>
    <t>DOJIN選書 ; 42</t>
    <phoneticPr fontId="2"/>
  </si>
  <si>
    <t>化学同人</t>
  </si>
  <si>
    <t>p.431</t>
  </si>
  <si>
    <t>TT22064446</t>
  </si>
  <si>
    <t>ET00019484</t>
  </si>
  <si>
    <t>仕掛学 : 人を動かすアイデアのつくり方</t>
    <phoneticPr fontId="2"/>
  </si>
  <si>
    <t>松村 真宏</t>
    <phoneticPr fontId="2"/>
  </si>
  <si>
    <t>言語表現の世界</t>
    <rPh sb="0" eb="2">
      <t>ゲンゴ</t>
    </rPh>
    <rPh sb="2" eb="4">
      <t>ヒョウゲン</t>
    </rPh>
    <rPh sb="5" eb="7">
      <t>セカイ</t>
    </rPh>
    <phoneticPr fontId="2"/>
  </si>
  <si>
    <t>串本剛</t>
    <rPh sb="0" eb="2">
      <t>クシモト</t>
    </rPh>
    <rPh sb="2" eb="3">
      <t>ツヨシ</t>
    </rPh>
    <phoneticPr fontId="2"/>
  </si>
  <si>
    <t>1/3</t>
    <phoneticPr fontId="2"/>
  </si>
  <si>
    <t>TT22102776</t>
  </si>
  <si>
    <t>TOUR</t>
    <phoneticPr fontId="2"/>
  </si>
  <si>
    <t>東北大学レポート指南書</t>
  </si>
  <si>
    <t>菅谷 奈津恵</t>
    <phoneticPr fontId="2"/>
  </si>
  <si>
    <t>東北大学学習・研究倫理教材;Part 2</t>
    <phoneticPr fontId="2"/>
  </si>
  <si>
    <t>第2版</t>
    <rPh sb="0" eb="1">
      <t>ダイ</t>
    </rPh>
    <rPh sb="2" eb="3">
      <t>ハン</t>
    </rPh>
    <phoneticPr fontId="2"/>
  </si>
  <si>
    <t>東北大学学務審議会</t>
  </si>
  <si>
    <t>http://sla.cls.ihe.tohoku.ac.jp/handbook/ より入手可</t>
    <rPh sb="44" eb="46">
      <t>ニュウシュ</t>
    </rPh>
    <rPh sb="46" eb="47">
      <t>カ</t>
    </rPh>
    <phoneticPr fontId="2"/>
  </si>
  <si>
    <t>p.438</t>
    <phoneticPr fontId="2"/>
  </si>
  <si>
    <t>大学生のレポート作成入門 ： 図書館を活用したスタディスキル</t>
    <rPh sb="0" eb="2">
      <t>ダイガク</t>
    </rPh>
    <rPh sb="2" eb="3">
      <t>セイ</t>
    </rPh>
    <rPh sb="8" eb="10">
      <t>サクセイ</t>
    </rPh>
    <rPh sb="10" eb="12">
      <t>ニュウモン</t>
    </rPh>
    <rPh sb="15" eb="18">
      <t>トショカン</t>
    </rPh>
    <rPh sb="19" eb="21">
      <t>カツヨウ</t>
    </rPh>
    <phoneticPr fontId="2"/>
  </si>
  <si>
    <t>有光秀行、串本剛、酒井聡樹、渡辺正夫、山田仁史</t>
    <rPh sb="0" eb="2">
      <t>アリミツ</t>
    </rPh>
    <rPh sb="2" eb="4">
      <t>ヒデユキ</t>
    </rPh>
    <rPh sb="5" eb="7">
      <t>クシモト</t>
    </rPh>
    <rPh sb="7" eb="8">
      <t>ツヨシ</t>
    </rPh>
    <rPh sb="9" eb="11">
      <t>サカイ</t>
    </rPh>
    <rPh sb="11" eb="12">
      <t>サト</t>
    </rPh>
    <rPh sb="12" eb="13">
      <t>キ</t>
    </rPh>
    <rPh sb="14" eb="16">
      <t>ワタナベ</t>
    </rPh>
    <rPh sb="16" eb="18">
      <t>マサオ</t>
    </rPh>
    <rPh sb="19" eb="21">
      <t>ヤマダ</t>
    </rPh>
    <rPh sb="21" eb="23">
      <t>ヒトシ</t>
    </rPh>
    <phoneticPr fontId="2"/>
  </si>
  <si>
    <t>TOUR</t>
    <phoneticPr fontId="2"/>
  </si>
  <si>
    <t>批判的思考と論理的文章</t>
    <rPh sb="0" eb="3">
      <t>ヒハンテキ</t>
    </rPh>
    <rPh sb="3" eb="5">
      <t>シコウ</t>
    </rPh>
    <rPh sb="6" eb="9">
      <t>ロンリテキ</t>
    </rPh>
    <rPh sb="9" eb="11">
      <t>ブンショウ</t>
    </rPh>
    <phoneticPr fontId="2"/>
  </si>
  <si>
    <t>1/3</t>
    <phoneticPr fontId="2"/>
  </si>
  <si>
    <t>TOUR</t>
    <phoneticPr fontId="2"/>
  </si>
  <si>
    <t>p.438</t>
    <phoneticPr fontId="2"/>
  </si>
  <si>
    <t>グローバル人材基礎演習</t>
    <rPh sb="5" eb="7">
      <t>ジンザイ</t>
    </rPh>
    <rPh sb="7" eb="9">
      <t>キソ</t>
    </rPh>
    <rPh sb="9" eb="11">
      <t>エンシュウ</t>
    </rPh>
    <phoneticPr fontId="2"/>
  </si>
  <si>
    <t>米澤由香子</t>
    <rPh sb="0" eb="2">
      <t>ヨネザワ</t>
    </rPh>
    <rPh sb="2" eb="5">
      <t>ユカコ</t>
    </rPh>
    <phoneticPr fontId="2"/>
  </si>
  <si>
    <t>TOUR</t>
    <phoneticPr fontId="2"/>
  </si>
  <si>
    <t>東北大学学習・研究倫理教材;Part 2</t>
    <phoneticPr fontId="2"/>
  </si>
  <si>
    <t>p.438</t>
    <phoneticPr fontId="2"/>
  </si>
  <si>
    <t>渡部由紀</t>
    <rPh sb="0" eb="2">
      <t>ワタナベ</t>
    </rPh>
    <rPh sb="2" eb="4">
      <t>ユキ</t>
    </rPh>
    <phoneticPr fontId="2"/>
  </si>
  <si>
    <t>p.438</t>
    <phoneticPr fontId="2"/>
  </si>
  <si>
    <t>林聖太</t>
    <rPh sb="0" eb="1">
      <t>ハヤシ</t>
    </rPh>
    <rPh sb="1" eb="3">
      <t>セイタ</t>
    </rPh>
    <phoneticPr fontId="2"/>
  </si>
  <si>
    <t>東北大学学習・研究倫理教材;Part 2</t>
    <phoneticPr fontId="2"/>
  </si>
  <si>
    <t>新見有紀子</t>
    <rPh sb="0" eb="2">
      <t>ニイミ</t>
    </rPh>
    <rPh sb="2" eb="5">
      <t>ユキコ</t>
    </rPh>
    <phoneticPr fontId="2"/>
  </si>
  <si>
    <t>日本語J-1</t>
    <rPh sb="0" eb="3">
      <t>ニホンゴ</t>
    </rPh>
    <phoneticPr fontId="2"/>
  </si>
  <si>
    <t>菅谷奈津恵</t>
    <rPh sb="0" eb="2">
      <t>スガヤ</t>
    </rPh>
    <rPh sb="2" eb="4">
      <t>ナツ</t>
    </rPh>
    <rPh sb="4" eb="5">
      <t>エ</t>
    </rPh>
    <phoneticPr fontId="2"/>
  </si>
  <si>
    <t>1/3</t>
    <phoneticPr fontId="2"/>
  </si>
  <si>
    <t>TOUR</t>
    <phoneticPr fontId="2"/>
  </si>
  <si>
    <t>菅谷 奈津恵</t>
    <phoneticPr fontId="2"/>
  </si>
  <si>
    <t>日本語J-2</t>
    <rPh sb="0" eb="3">
      <t>ニホンゴ</t>
    </rPh>
    <phoneticPr fontId="2"/>
  </si>
  <si>
    <t>東北大学学習・研究倫理教材;Part 2</t>
    <phoneticPr fontId="2"/>
  </si>
  <si>
    <t>国際教養, グリーバルキャリアA</t>
    <rPh sb="0" eb="2">
      <t>コクサイ</t>
    </rPh>
    <rPh sb="2" eb="4">
      <t>キョウヨウ</t>
    </rPh>
    <phoneticPr fontId="2"/>
  </si>
  <si>
    <t>末松千秋</t>
    <phoneticPr fontId="2"/>
  </si>
  <si>
    <t>2/4/6/8</t>
    <phoneticPr fontId="2"/>
  </si>
  <si>
    <t>TT21978658</t>
  </si>
  <si>
    <t>ET00019357</t>
  </si>
  <si>
    <t>Changes in Japanese employment practices : beyond the Japanese model</t>
  </si>
  <si>
    <t>Keizer, Arjan B.</t>
  </si>
  <si>
    <t>RoutledgeCurzon international business in Asia series</t>
    <phoneticPr fontId="2"/>
  </si>
  <si>
    <t>Routledge</t>
  </si>
  <si>
    <t>電子書籍版：Taylor &amp; Francis　e-Bookにあり</t>
    <rPh sb="0" eb="2">
      <t>デンシ</t>
    </rPh>
    <rPh sb="2" eb="4">
      <t>ショセキ</t>
    </rPh>
    <rPh sb="4" eb="5">
      <t>ハン</t>
    </rPh>
    <phoneticPr fontId="2"/>
  </si>
  <si>
    <t>ｐ.450</t>
    <phoneticPr fontId="2"/>
  </si>
  <si>
    <t>数学概論Ｄ</t>
    <phoneticPr fontId="2"/>
  </si>
  <si>
    <t>尾畑伸明</t>
    <rPh sb="0" eb="2">
      <t>オバタ</t>
    </rPh>
    <rPh sb="2" eb="4">
      <t>ノブアキ</t>
    </rPh>
    <phoneticPr fontId="2"/>
  </si>
  <si>
    <t>TT21960431</t>
    <phoneticPr fontId="2"/>
  </si>
  <si>
    <t>ET00012060</t>
  </si>
  <si>
    <t>医系の統計入門</t>
    <rPh sb="0" eb="2">
      <t>イケイ</t>
    </rPh>
    <rPh sb="3" eb="5">
      <t>トウケイ</t>
    </rPh>
    <rPh sb="5" eb="7">
      <t>ニュウモン</t>
    </rPh>
    <phoneticPr fontId="2"/>
  </si>
  <si>
    <t>階堂武郎</t>
    <phoneticPr fontId="2"/>
  </si>
  <si>
    <t>森北出版</t>
    <rPh sb="0" eb="2">
      <t>モリキタ</t>
    </rPh>
    <rPh sb="2" eb="4">
      <t>シュッパン</t>
    </rPh>
    <phoneticPr fontId="2"/>
  </si>
  <si>
    <t>武田</t>
    <rPh sb="0" eb="2">
      <t>タケダ</t>
    </rPh>
    <phoneticPr fontId="2"/>
  </si>
  <si>
    <t>数理統計学概要</t>
    <rPh sb="0" eb="2">
      <t>スウリ</t>
    </rPh>
    <rPh sb="2" eb="5">
      <t>トウケイガク</t>
    </rPh>
    <rPh sb="5" eb="7">
      <t>ガイヨウ</t>
    </rPh>
    <phoneticPr fontId="2"/>
  </si>
  <si>
    <t>TT21960431</t>
    <phoneticPr fontId="2"/>
  </si>
  <si>
    <t>階堂武郎</t>
    <phoneticPr fontId="2"/>
  </si>
  <si>
    <t>数理統計学</t>
    <rPh sb="0" eb="2">
      <t>スウリ</t>
    </rPh>
    <rPh sb="2" eb="5">
      <t>トウケイガク</t>
    </rPh>
    <phoneticPr fontId="2"/>
  </si>
  <si>
    <t>瀬野裕美</t>
    <rPh sb="0" eb="2">
      <t>セノ</t>
    </rPh>
    <rPh sb="2" eb="4">
      <t>ヒロミ</t>
    </rPh>
    <phoneticPr fontId="2"/>
  </si>
  <si>
    <t>TT21960431</t>
    <phoneticPr fontId="2"/>
  </si>
  <si>
    <t>階堂武郎</t>
    <phoneticPr fontId="2"/>
  </si>
  <si>
    <t>数学概論Ｄ</t>
    <phoneticPr fontId="2"/>
  </si>
  <si>
    <t>TT22004602</t>
    <phoneticPr fontId="2"/>
  </si>
  <si>
    <t>ET00018108</t>
  </si>
  <si>
    <t>数理統計学の基礎</t>
    <phoneticPr fontId="2"/>
  </si>
  <si>
    <t>尾畑伸明</t>
    <phoneticPr fontId="2"/>
  </si>
  <si>
    <t>クロスセクショナル統計シリーズ</t>
    <phoneticPr fontId="2"/>
  </si>
  <si>
    <t>共立出版</t>
    <rPh sb="0" eb="2">
      <t>キョウリツ</t>
    </rPh>
    <rPh sb="2" eb="4">
      <t>シュッパン</t>
    </rPh>
    <phoneticPr fontId="2"/>
  </si>
  <si>
    <t>数学概論Ｄ</t>
    <phoneticPr fontId="2"/>
  </si>
  <si>
    <t>猪奥倫左</t>
    <phoneticPr fontId="2"/>
  </si>
  <si>
    <t>TT22004602</t>
    <phoneticPr fontId="2"/>
  </si>
  <si>
    <t>クロスセクショナル統計シリーズ</t>
    <phoneticPr fontId="2"/>
  </si>
  <si>
    <t>尾畑伸明</t>
    <phoneticPr fontId="2"/>
  </si>
  <si>
    <t>中野史彦</t>
    <rPh sb="0" eb="2">
      <t>ナカノ</t>
    </rPh>
    <rPh sb="2" eb="4">
      <t>フミヒコ</t>
    </rPh>
    <phoneticPr fontId="2"/>
  </si>
  <si>
    <t>針谷祐</t>
    <rPh sb="0" eb="2">
      <t>ハリタニ</t>
    </rPh>
    <rPh sb="2" eb="3">
      <t>ユウ</t>
    </rPh>
    <phoneticPr fontId="2"/>
  </si>
  <si>
    <t>数理統計学の基礎</t>
    <phoneticPr fontId="2"/>
  </si>
  <si>
    <t>田中百合佳</t>
    <rPh sb="0" eb="2">
      <t>タナカ</t>
    </rPh>
    <rPh sb="2" eb="4">
      <t>ユリ</t>
    </rPh>
    <rPh sb="4" eb="5">
      <t>カ</t>
    </rPh>
    <phoneticPr fontId="2"/>
  </si>
  <si>
    <t>篠原英裕</t>
    <rPh sb="0" eb="2">
      <t>シノハラ</t>
    </rPh>
    <rPh sb="2" eb="4">
      <t>ヒデヒロ</t>
    </rPh>
    <phoneticPr fontId="2"/>
  </si>
  <si>
    <t>赤木剛朗</t>
    <rPh sb="0" eb="2">
      <t>アカギ</t>
    </rPh>
    <rPh sb="2" eb="3">
      <t>ゴウ</t>
    </rPh>
    <rPh sb="3" eb="4">
      <t>ロウ</t>
    </rPh>
    <phoneticPr fontId="2"/>
  </si>
  <si>
    <t>福泉麗佳</t>
    <rPh sb="0" eb="2">
      <t>フクイズミ</t>
    </rPh>
    <rPh sb="2" eb="4">
      <t>レイカ</t>
    </rPh>
    <phoneticPr fontId="2"/>
  </si>
  <si>
    <t>TT22004602</t>
    <phoneticPr fontId="2"/>
  </si>
  <si>
    <t>クロスセクショナル統計シリーズ</t>
    <phoneticPr fontId="2"/>
  </si>
  <si>
    <t>田嶋和明</t>
    <rPh sb="0" eb="2">
      <t>タジマ</t>
    </rPh>
    <rPh sb="2" eb="4">
      <t>カズアキ</t>
    </rPh>
    <phoneticPr fontId="2"/>
  </si>
  <si>
    <t>TT21005521</t>
    <phoneticPr fontId="2"/>
  </si>
  <si>
    <t>ET00010578</t>
  </si>
  <si>
    <t>新統計入門</t>
    <rPh sb="0" eb="3">
      <t>シントウケイ</t>
    </rPh>
    <rPh sb="3" eb="5">
      <t>ニュウモン</t>
    </rPh>
    <phoneticPr fontId="2"/>
  </si>
  <si>
    <t>小寺平治</t>
    <phoneticPr fontId="2"/>
  </si>
  <si>
    <t>物理学A</t>
    <rPh sb="0" eb="3">
      <t>ブツリガク</t>
    </rPh>
    <phoneticPr fontId="2"/>
  </si>
  <si>
    <t>佐々木一夫</t>
    <rPh sb="0" eb="3">
      <t>ササキ</t>
    </rPh>
    <rPh sb="3" eb="5">
      <t>カズオ</t>
    </rPh>
    <phoneticPr fontId="2"/>
  </si>
  <si>
    <t>TT20117848</t>
  </si>
  <si>
    <t>ET00012828</t>
  </si>
  <si>
    <t>物理学序論としての力学</t>
  </si>
  <si>
    <t>藤原邦男</t>
  </si>
  <si>
    <t>基礎物理学</t>
    <rPh sb="0" eb="2">
      <t>キソ</t>
    </rPh>
    <rPh sb="2" eb="5">
      <t>ブツリガク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</si>
  <si>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</si>
  <si>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9784130620710</t>
  </si>
  <si>
    <t>角田匡清</t>
    <rPh sb="0" eb="2">
      <t>スミタ</t>
    </rPh>
    <rPh sb="2" eb="3">
      <t>マサシ</t>
    </rPh>
    <rPh sb="3" eb="4">
      <t>キヨ</t>
    </rPh>
    <phoneticPr fontId="2"/>
  </si>
  <si>
    <t>佐久間昭正</t>
    <rPh sb="0" eb="3">
      <t>サクマ</t>
    </rPh>
    <rPh sb="3" eb="4">
      <t>アキ</t>
    </rPh>
    <rPh sb="4" eb="5">
      <t>マサ</t>
    </rPh>
    <phoneticPr fontId="2"/>
  </si>
  <si>
    <t>佐藤卓</t>
    <rPh sb="0" eb="2">
      <t>サトウ</t>
    </rPh>
    <rPh sb="2" eb="3">
      <t>タク</t>
    </rPh>
    <phoneticPr fontId="2"/>
  </si>
  <si>
    <t>加藤俊顕</t>
    <rPh sb="0" eb="2">
      <t>カトウ</t>
    </rPh>
    <rPh sb="2" eb="4">
      <t>トシアキ</t>
    </rPh>
    <phoneticPr fontId="2"/>
  </si>
  <si>
    <t>清水格</t>
    <rPh sb="0" eb="2">
      <t>シミズ</t>
    </rPh>
    <rPh sb="2" eb="3">
      <t>イタル</t>
    </rPh>
    <phoneticPr fontId="2"/>
  </si>
  <si>
    <t>田村雄介</t>
    <rPh sb="0" eb="2">
      <t>タムラ</t>
    </rPh>
    <rPh sb="2" eb="4">
      <t>ユウスケ</t>
    </rPh>
    <phoneticPr fontId="2"/>
  </si>
  <si>
    <t>中村崇司</t>
    <rPh sb="0" eb="2">
      <t>ナカムラ</t>
    </rPh>
    <rPh sb="2" eb="3">
      <t>タカシ</t>
    </rPh>
    <rPh sb="3" eb="4">
      <t>シ</t>
    </rPh>
    <phoneticPr fontId="2"/>
  </si>
  <si>
    <t>石鍋隆宏</t>
    <rPh sb="0" eb="2">
      <t>イシナベ</t>
    </rPh>
    <rPh sb="2" eb="4">
      <t>タカヒロ</t>
    </rPh>
    <phoneticPr fontId="2"/>
  </si>
  <si>
    <t>岩佐直仁</t>
    <rPh sb="0" eb="2">
      <t>イワサ</t>
    </rPh>
    <rPh sb="2" eb="4">
      <t>ナオヒト</t>
    </rPh>
    <phoneticPr fontId="2"/>
  </si>
  <si>
    <t>関口仁子</t>
    <rPh sb="0" eb="2">
      <t>セキグチ</t>
    </rPh>
    <rPh sb="2" eb="3">
      <t>ジン</t>
    </rPh>
    <rPh sb="3" eb="4">
      <t>コ</t>
    </rPh>
    <phoneticPr fontId="2"/>
  </si>
  <si>
    <t>山本希</t>
    <rPh sb="0" eb="2">
      <t>ヤマモト</t>
    </rPh>
    <rPh sb="2" eb="3">
      <t>ノゾミ</t>
    </rPh>
    <phoneticPr fontId="2"/>
  </si>
  <si>
    <t>物理学B</t>
    <rPh sb="0" eb="3">
      <t>ブツリガク</t>
    </rPh>
    <phoneticPr fontId="2"/>
  </si>
  <si>
    <t>井上邦雄</t>
    <rPh sb="0" eb="2">
      <t>イノウエ</t>
    </rPh>
    <rPh sb="2" eb="3">
      <t>クニ</t>
    </rPh>
    <rPh sb="3" eb="4">
      <t>オ</t>
    </rPh>
    <phoneticPr fontId="2"/>
  </si>
  <si>
    <t>大串研也</t>
    <rPh sb="0" eb="2">
      <t>オオクシ</t>
    </rPh>
    <rPh sb="2" eb="4">
      <t>ケンヤ</t>
    </rPh>
    <phoneticPr fontId="2"/>
  </si>
  <si>
    <t>TT22098277</t>
    <phoneticPr fontId="2"/>
  </si>
  <si>
    <t>ET00013702</t>
  </si>
  <si>
    <t>力学</t>
    <rPh sb="0" eb="2">
      <t>リキガク</t>
    </rPh>
    <phoneticPr fontId="2"/>
  </si>
  <si>
    <t>戸田盛和</t>
    <rPh sb="0" eb="2">
      <t>トダ</t>
    </rPh>
    <rPh sb="2" eb="3">
      <t>モリ</t>
    </rPh>
    <rPh sb="3" eb="4">
      <t>ワ</t>
    </rPh>
    <phoneticPr fontId="2"/>
  </si>
  <si>
    <t>物理入門コース</t>
    <rPh sb="0" eb="2">
      <t>ブツリ</t>
    </rPh>
    <rPh sb="2" eb="4">
      <t>ニュウモン</t>
    </rPh>
    <phoneticPr fontId="2"/>
  </si>
  <si>
    <t>新装版</t>
    <rPh sb="0" eb="3">
      <t>シンソウバン</t>
    </rPh>
    <phoneticPr fontId="2"/>
  </si>
  <si>
    <t>岩波書店</t>
    <rPh sb="0" eb="2">
      <t>イワナミ</t>
    </rPh>
    <rPh sb="2" eb="4">
      <t>ショテン</t>
    </rPh>
    <phoneticPr fontId="2"/>
  </si>
  <si>
    <t>泉田渉</t>
    <rPh sb="0" eb="2">
      <t>イズミダ</t>
    </rPh>
    <rPh sb="2" eb="3">
      <t>ワタル</t>
    </rPh>
    <phoneticPr fontId="2"/>
  </si>
  <si>
    <t>TT22098277</t>
    <phoneticPr fontId="2"/>
  </si>
  <si>
    <t>TT22098279</t>
    <phoneticPr fontId="2"/>
  </si>
  <si>
    <t>ET00013703</t>
    <phoneticPr fontId="2"/>
  </si>
  <si>
    <t>解析力学</t>
  </si>
  <si>
    <t>小出昭一郎</t>
  </si>
  <si>
    <t xml:space="preserve">物理入門コース </t>
    <phoneticPr fontId="2"/>
  </si>
  <si>
    <t>岩波書店</t>
  </si>
  <si>
    <t>TT22099776</t>
    <phoneticPr fontId="2"/>
  </si>
  <si>
    <t>ET00013704</t>
    <phoneticPr fontId="2"/>
  </si>
  <si>
    <t>電場と磁場</t>
  </si>
  <si>
    <t>長岡洋介</t>
  </si>
  <si>
    <t>物理入門コース ;. 電磁気学 ; 1</t>
    <phoneticPr fontId="2"/>
  </si>
  <si>
    <t>TT22099777</t>
    <phoneticPr fontId="2"/>
  </si>
  <si>
    <t>ET00013705</t>
    <phoneticPr fontId="2"/>
  </si>
  <si>
    <t>変動する電磁場</t>
  </si>
  <si>
    <t>物理入門コース / 戸田盛和, 中嶋貞雄編;. 電磁気学 ; 2</t>
    <phoneticPr fontId="2"/>
  </si>
  <si>
    <t>シリーズタイトル</t>
    <phoneticPr fontId="2"/>
  </si>
  <si>
    <t>TT22098282</t>
    <phoneticPr fontId="2"/>
  </si>
  <si>
    <t>ET00013706</t>
    <phoneticPr fontId="2"/>
  </si>
  <si>
    <t>熱・統計力学</t>
  </si>
  <si>
    <t>戸田盛和</t>
  </si>
  <si>
    <t xml:space="preserve">物理入門コース </t>
    <phoneticPr fontId="2"/>
  </si>
  <si>
    <t>TT22098281</t>
    <phoneticPr fontId="2"/>
  </si>
  <si>
    <t>ET00013707</t>
    <phoneticPr fontId="2"/>
  </si>
  <si>
    <t>弾性体と流体</t>
    <phoneticPr fontId="2"/>
  </si>
  <si>
    <t>恒藤敏彦</t>
  </si>
  <si>
    <t xml:space="preserve">物理入門コース </t>
  </si>
  <si>
    <t>TT22098275</t>
    <phoneticPr fontId="2"/>
  </si>
  <si>
    <t>ET00013708</t>
    <phoneticPr fontId="2"/>
  </si>
  <si>
    <t>物理のための数学</t>
  </si>
  <si>
    <t>和達三樹</t>
  </si>
  <si>
    <t>TT22098273</t>
    <phoneticPr fontId="2"/>
  </si>
  <si>
    <t>ET00018025</t>
    <phoneticPr fontId="2"/>
  </si>
  <si>
    <t>相対性理論</t>
    <phoneticPr fontId="2"/>
  </si>
  <si>
    <t>中野董夫</t>
  </si>
  <si>
    <t>中村哲</t>
    <rPh sb="0" eb="2">
      <t>ナカムラ</t>
    </rPh>
    <rPh sb="2" eb="3">
      <t>テツ</t>
    </rPh>
    <phoneticPr fontId="2"/>
  </si>
  <si>
    <t>TT21520455</t>
  </si>
  <si>
    <t>ET00012883</t>
  </si>
  <si>
    <t>振動と波動</t>
  </si>
  <si>
    <t>吉岡大二郎</t>
  </si>
  <si>
    <t>9784130626071</t>
  </si>
  <si>
    <t>杉本周作</t>
    <rPh sb="0" eb="2">
      <t>スギモト</t>
    </rPh>
    <rPh sb="2" eb="4">
      <t>シュウサク</t>
    </rPh>
    <phoneticPr fontId="2"/>
  </si>
  <si>
    <t>天文学</t>
    <phoneticPr fontId="2"/>
  </si>
  <si>
    <t>千葉柾司</t>
    <phoneticPr fontId="2"/>
  </si>
  <si>
    <t>TT22077541</t>
    <phoneticPr fontId="2"/>
  </si>
  <si>
    <t>ET00019293</t>
  </si>
  <si>
    <t>人類の住む宇宙</t>
    <rPh sb="0" eb="2">
      <t>ジンルイ</t>
    </rPh>
    <rPh sb="3" eb="4">
      <t>ス</t>
    </rPh>
    <rPh sb="5" eb="7">
      <t>ウチュウ</t>
    </rPh>
    <phoneticPr fontId="2"/>
  </si>
  <si>
    <t>岡村定矩 [ほか] 編</t>
    <phoneticPr fontId="2"/>
  </si>
  <si>
    <t>シリーズ現代の天文学 ; 1</t>
  </si>
  <si>
    <t>日本評論社</t>
    <rPh sb="0" eb="2">
      <t>ニホン</t>
    </rPh>
    <rPh sb="2" eb="4">
      <t>ヒョウロン</t>
    </rPh>
    <rPh sb="4" eb="5">
      <t>シャ</t>
    </rPh>
    <phoneticPr fontId="2"/>
  </si>
  <si>
    <t>線形代数学B</t>
    <rPh sb="0" eb="2">
      <t>センケイ</t>
    </rPh>
    <rPh sb="2" eb="5">
      <t>ダイスウガク</t>
    </rPh>
    <phoneticPr fontId="2"/>
  </si>
  <si>
    <t>TT20247825</t>
    <phoneticPr fontId="2"/>
  </si>
  <si>
    <t>ET00012836</t>
  </si>
  <si>
    <t>線型代数入門</t>
    <phoneticPr fontId="2"/>
  </si>
  <si>
    <t>齋藤正彦</t>
    <phoneticPr fontId="2"/>
  </si>
  <si>
    <t>基礎数学</t>
    <rPh sb="0" eb="2">
      <t>キソ</t>
    </rPh>
    <rPh sb="2" eb="4">
      <t>スウガク</t>
    </rPh>
    <phoneticPr fontId="2"/>
  </si>
  <si>
    <t>東京大学出版会</t>
    <phoneticPr fontId="2"/>
  </si>
  <si>
    <t>9784130690553</t>
  </si>
  <si>
    <t>TT21840071</t>
  </si>
  <si>
    <t>ET00002346</t>
  </si>
  <si>
    <t>入門統計学 : 検定から多変量解析・実験計画法まで</t>
    <phoneticPr fontId="2"/>
  </si>
  <si>
    <t>栗原伸一</t>
    <rPh sb="0" eb="2">
      <t>クリハラ</t>
    </rPh>
    <rPh sb="2" eb="4">
      <t>シンイチ</t>
    </rPh>
    <phoneticPr fontId="2"/>
  </si>
  <si>
    <t>オーム社</t>
    <rPh sb="3" eb="4">
      <t>シャ</t>
    </rPh>
    <phoneticPr fontId="2"/>
  </si>
  <si>
    <t>9784274068553</t>
  </si>
  <si>
    <t>入門統計学 : 検定から多変量解析・実験計画法まで</t>
    <phoneticPr fontId="2"/>
  </si>
  <si>
    <t>入門統計学 : 検定から多変量解析・実験計画法まで</t>
    <phoneticPr fontId="2"/>
  </si>
  <si>
    <t>入門統計学 : 検定から多変量解析・実験計画法まで</t>
    <phoneticPr fontId="2"/>
  </si>
  <si>
    <t>物理学C</t>
    <rPh sb="0" eb="3">
      <t>ブツリガク</t>
    </rPh>
    <phoneticPr fontId="2"/>
  </si>
  <si>
    <t>上原洋一</t>
    <rPh sb="0" eb="2">
      <t>ウエハラ</t>
    </rPh>
    <rPh sb="2" eb="4">
      <t>ヨウイチ</t>
    </rPh>
    <phoneticPr fontId="2"/>
  </si>
  <si>
    <t>TT20015207</t>
    <phoneticPr fontId="2"/>
  </si>
  <si>
    <t>ET00012829</t>
    <phoneticPr fontId="2"/>
  </si>
  <si>
    <t>熱学</t>
    <rPh sb="0" eb="1">
      <t>ネツ</t>
    </rPh>
    <rPh sb="1" eb="2">
      <t>ガク</t>
    </rPh>
    <phoneticPr fontId="2"/>
  </si>
  <si>
    <t>小出昭一郎</t>
    <rPh sb="0" eb="2">
      <t>コイデ</t>
    </rPh>
    <rPh sb="2" eb="5">
      <t>ショウイチロウ</t>
    </rPh>
    <phoneticPr fontId="2"/>
  </si>
  <si>
    <t>基礎物理学 ; 2</t>
    <rPh sb="0" eb="2">
      <t>キソ</t>
    </rPh>
    <rPh sb="2" eb="5">
      <t>ブツリガク</t>
    </rPh>
    <phoneticPr fontId="2"/>
  </si>
  <si>
    <t>9784130620727</t>
    <phoneticPr fontId="2"/>
  </si>
  <si>
    <t>宮本吾郎</t>
    <rPh sb="0" eb="2">
      <t>ミヤモト</t>
    </rPh>
    <rPh sb="2" eb="4">
      <t>ゴロウ</t>
    </rPh>
    <phoneticPr fontId="2"/>
  </si>
  <si>
    <t>TT21691304</t>
    <phoneticPr fontId="2"/>
  </si>
  <si>
    <t>ET00010387</t>
  </si>
  <si>
    <t>熱・統計力学 = Thermodynamics and statistical mechanics</t>
    <phoneticPr fontId="2"/>
  </si>
  <si>
    <t>為近和彦</t>
    <rPh sb="0" eb="2">
      <t>タメチカ</t>
    </rPh>
    <rPh sb="2" eb="4">
      <t>カズヒコ</t>
    </rPh>
    <phoneticPr fontId="2"/>
  </si>
  <si>
    <t>ビジュアルアプローチ</t>
    <phoneticPr fontId="2"/>
  </si>
  <si>
    <t>9784627162419</t>
  </si>
  <si>
    <t>科学B</t>
    <phoneticPr fontId="2"/>
  </si>
  <si>
    <t>岸本直樹</t>
    <rPh sb="0" eb="2">
      <t>キシモト</t>
    </rPh>
    <rPh sb="2" eb="4">
      <t>ナオキ</t>
    </rPh>
    <phoneticPr fontId="2"/>
  </si>
  <si>
    <t>TT21691304</t>
    <phoneticPr fontId="2"/>
  </si>
  <si>
    <t>ビジュアルアプローチ</t>
    <phoneticPr fontId="2"/>
  </si>
  <si>
    <t>生命科学Ａ</t>
    <rPh sb="0" eb="2">
      <t>セイメイ</t>
    </rPh>
    <rPh sb="2" eb="4">
      <t>カガク</t>
    </rPh>
    <phoneticPr fontId="2"/>
  </si>
  <si>
    <t>北柴大泰</t>
    <phoneticPr fontId="2"/>
  </si>
  <si>
    <t>TT22118629</t>
    <phoneticPr fontId="2"/>
  </si>
  <si>
    <t>ET00019294</t>
  </si>
  <si>
    <t>遺伝学の基礎</t>
    <phoneticPr fontId="2"/>
  </si>
  <si>
    <t>北柴大泰, 西尾剛編著 ; 笹沼恒男 [ほか] 著</t>
    <phoneticPr fontId="2"/>
  </si>
  <si>
    <t>見てわかる農学シリーズ ; 1</t>
    <rPh sb="0" eb="1">
      <t>ミ</t>
    </rPh>
    <rPh sb="5" eb="7">
      <t>ノウガク</t>
    </rPh>
    <phoneticPr fontId="2"/>
  </si>
  <si>
    <t>朝倉書店</t>
    <rPh sb="0" eb="2">
      <t>アサクラ</t>
    </rPh>
    <rPh sb="2" eb="4">
      <t>ショテン</t>
    </rPh>
    <phoneticPr fontId="2"/>
  </si>
  <si>
    <t>地球惑星物理学</t>
    <phoneticPr fontId="2"/>
  </si>
  <si>
    <t>須賀利雄，木戸元之，小原隆博</t>
    <phoneticPr fontId="2"/>
  </si>
  <si>
    <t>TT21363886</t>
    <phoneticPr fontId="2"/>
  </si>
  <si>
    <t>ET00019431</t>
  </si>
  <si>
    <t>謎解き・海洋と大気の物理 : 地球規模でおきる「流れ」のしくみ</t>
    <phoneticPr fontId="2"/>
  </si>
  <si>
    <t>保坂直紀</t>
    <phoneticPr fontId="2"/>
  </si>
  <si>
    <t>ブルーバックス ; B-1414</t>
  </si>
  <si>
    <t>木村憲彰</t>
    <rPh sb="0" eb="2">
      <t>キムラ</t>
    </rPh>
    <rPh sb="2" eb="4">
      <t>ノリアキ</t>
    </rPh>
    <phoneticPr fontId="2"/>
  </si>
  <si>
    <t>TT21691301</t>
    <phoneticPr fontId="2"/>
  </si>
  <si>
    <t>ET00010425</t>
  </si>
  <si>
    <t>為近和彦</t>
    <phoneticPr fontId="2"/>
  </si>
  <si>
    <t>ビジュアルアプローチ</t>
    <phoneticPr fontId="2"/>
  </si>
  <si>
    <t>森北出版</t>
    <phoneticPr fontId="2"/>
  </si>
  <si>
    <t>生命科学A</t>
    <rPh sb="0" eb="2">
      <t>セイメイ</t>
    </rPh>
    <rPh sb="2" eb="4">
      <t>カガク</t>
    </rPh>
    <phoneticPr fontId="2"/>
  </si>
  <si>
    <t>Robert Martin</t>
    <phoneticPr fontId="2"/>
  </si>
  <si>
    <t>オープンアクセス　
https://openstax.org/details/books/biology-2e</t>
    <phoneticPr fontId="2"/>
  </si>
  <si>
    <t>Biology</t>
    <phoneticPr fontId="2"/>
  </si>
  <si>
    <t>Mary Ann Clark, [et al.]</t>
    <phoneticPr fontId="2"/>
  </si>
  <si>
    <t>2nd ed.</t>
    <phoneticPr fontId="2"/>
  </si>
  <si>
    <t>オープンソース。https://openstax.org/details/books/biology-2e</t>
    <phoneticPr fontId="2"/>
  </si>
  <si>
    <t>生命科学B</t>
    <rPh sb="0" eb="2">
      <t>セイメイ</t>
    </rPh>
    <rPh sb="2" eb="4">
      <t>カガク</t>
    </rPh>
    <phoneticPr fontId="2"/>
  </si>
  <si>
    <t>Robert Martin</t>
    <phoneticPr fontId="2"/>
  </si>
  <si>
    <t>オープンアクセス　
https://openstax.org/details/books/biology-2e</t>
    <phoneticPr fontId="2"/>
  </si>
  <si>
    <t>Mary Ann Clark, [et al.]</t>
    <phoneticPr fontId="2"/>
  </si>
  <si>
    <t>2nd ed.</t>
    <phoneticPr fontId="2"/>
  </si>
  <si>
    <t>オープンソース。https://openstax.org/details/books/biology-2e</t>
    <phoneticPr fontId="2"/>
  </si>
  <si>
    <t>経済と社会</t>
    <rPh sb="0" eb="2">
      <t>ケイザイ</t>
    </rPh>
    <rPh sb="3" eb="5">
      <t>シャカイ</t>
    </rPh>
    <phoneticPr fontId="2"/>
  </si>
  <si>
    <t>丸谷浩明</t>
    <rPh sb="0" eb="2">
      <t>マルヤ</t>
    </rPh>
    <rPh sb="2" eb="4">
      <t>ヒロアキ</t>
    </rPh>
    <phoneticPr fontId="2"/>
  </si>
  <si>
    <t>内閣府HP 
http://www.bousai.go.jp/kaigirep/chuobou/suishinkaigi/index.html</t>
    <rPh sb="0" eb="2">
      <t>ナイカク</t>
    </rPh>
    <rPh sb="2" eb="3">
      <t>フ</t>
    </rPh>
    <phoneticPr fontId="2"/>
  </si>
  <si>
    <t>中央防災会議「防災対策推進検討会議 中間報告」</t>
    <phoneticPr fontId="2"/>
  </si>
  <si>
    <t>内閣府政策統括官（防災担当）</t>
  </si>
  <si>
    <t>Webl公開
http://www.bousai.go.jp/kaigirep/chuobou/suishinkaigi/pdf/chukan_hontai.pdf</t>
    <rPh sb="4" eb="6">
      <t>コウカイ</t>
    </rPh>
    <phoneticPr fontId="2"/>
  </si>
  <si>
    <t>平井</t>
    <rPh sb="0" eb="2">
      <t>ヒライ</t>
    </rPh>
    <phoneticPr fontId="7"/>
  </si>
  <si>
    <t>中央防災会議「防災対策推進検討会議 最終報告」</t>
    <phoneticPr fontId="2"/>
  </si>
  <si>
    <t>Web公開
http://www.bousai.go.jp/kaigirep/chuobou/suishinkaigi/pdf/saishuu_hontai.pdf</t>
    <rPh sb="3" eb="5">
      <t>コウカイ</t>
    </rPh>
    <phoneticPr fontId="2"/>
  </si>
  <si>
    <t>内閣府公開　　
http://www.bousai.go.jp/1info/pdf/saigaipamphlet_je.pdf</t>
    <rPh sb="0" eb="2">
      <t>ナイカク</t>
    </rPh>
    <rPh sb="2" eb="3">
      <t>フ</t>
    </rPh>
    <rPh sb="3" eb="5">
      <t>コウカイ</t>
    </rPh>
    <phoneticPr fontId="2"/>
  </si>
  <si>
    <t>日本の災害対策</t>
    <phoneticPr fontId="2"/>
  </si>
  <si>
    <t>Web公開
ttp://www.bousai.go.jp/1info/pdf/saigaipamphlet_je.pdf</t>
    <rPh sb="3" eb="5">
      <t>コウカイ</t>
    </rPh>
    <phoneticPr fontId="2"/>
  </si>
  <si>
    <t>ZZ30024793</t>
  </si>
  <si>
    <t>内閣府HP　
http://www.bousai.go.jp/kaigirep/hakusho/</t>
    <rPh sb="0" eb="2">
      <t>ナイカク</t>
    </rPh>
    <rPh sb="2" eb="3">
      <t>フ</t>
    </rPh>
    <phoneticPr fontId="2"/>
  </si>
  <si>
    <t>防災白書 / 総理府編</t>
    <phoneticPr fontId="2"/>
  </si>
  <si>
    <t>令和元年</t>
  </si>
  <si>
    <t>Web公開
http://www.bousai.go.jp/kaigirep/hakusho/h31/index.html</t>
    <rPh sb="3" eb="5">
      <t>コウカイ</t>
    </rPh>
    <phoneticPr fontId="2"/>
  </si>
  <si>
    <t>法・政治と社会</t>
    <phoneticPr fontId="2"/>
  </si>
  <si>
    <t>河村 和徳，加藤 伊佐雄</t>
    <phoneticPr fontId="2"/>
  </si>
  <si>
    <t>TT22031247</t>
  </si>
  <si>
    <t>ET00019426</t>
  </si>
  <si>
    <t>政治とマスメディア</t>
  </si>
  <si>
    <t>谷口将紀著</t>
  </si>
  <si>
    <t>シリーズ日本の政治;10</t>
  </si>
  <si>
    <t>法・政治と社会</t>
    <phoneticPr fontId="2"/>
  </si>
  <si>
    <t>河村 和徳，伊藤 裕顕</t>
    <phoneticPr fontId="2"/>
  </si>
  <si>
    <t>TT21021293</t>
  </si>
  <si>
    <t>ET00019448</t>
  </si>
  <si>
    <t>甲子園野球と日本人 : メディアのつくったイベント</t>
  </si>
  <si>
    <t>有山輝雄著</t>
  </si>
  <si>
    <t>歴史文化ライブラリー ; 14</t>
  </si>
  <si>
    <t>吉川弘文館</t>
  </si>
  <si>
    <t>法・政治と社会</t>
  </si>
  <si>
    <t>東島雅昌</t>
  </si>
  <si>
    <t>TT22052901</t>
  </si>
  <si>
    <t>ET00019428</t>
  </si>
  <si>
    <t>比較政治学の考え方</t>
  </si>
  <si>
    <t>久保慶一, 末近浩太, 高橋百合子著</t>
  </si>
  <si>
    <t>有斐閣ストゥディア</t>
  </si>
  <si>
    <t>有斐閣</t>
  </si>
  <si>
    <t>自然と環境</t>
    <phoneticPr fontId="2"/>
  </si>
  <si>
    <t>青木俊明</t>
    <phoneticPr fontId="2"/>
  </si>
  <si>
    <t>1(1)</t>
  </si>
  <si>
    <t>TT21692505</t>
  </si>
  <si>
    <t>ET00019436</t>
  </si>
  <si>
    <t>文系のための環境科学入門</t>
  </si>
  <si>
    <t>藤倉良, 藤倉まなみ著</t>
  </si>
  <si>
    <t>有斐閣コンパクト</t>
  </si>
  <si>
    <t>2016新版あり→TT22055691、新版Ebookあり→ST00023115（SE000023115）</t>
  </si>
  <si>
    <t>科学と情報</t>
    <phoneticPr fontId="2"/>
  </si>
  <si>
    <t>直江清隆</t>
    <phoneticPr fontId="2"/>
  </si>
  <si>
    <t>1(2)</t>
  </si>
  <si>
    <t>TT21554883</t>
  </si>
  <si>
    <t>ET00019475</t>
  </si>
  <si>
    <t>技術の倫理学</t>
  </si>
  <si>
    <t>村田純一著</t>
  </si>
  <si>
    <t>現代社会の倫理を考える / 加藤尚武, 立花隆監修;13</t>
  </si>
  <si>
    <t>丸善</t>
  </si>
  <si>
    <t>462107735X</t>
  </si>
  <si>
    <t>TT22015499</t>
  </si>
  <si>
    <t>ET00019422</t>
  </si>
  <si>
    <t>理系のための科学技術者倫理 : JABEE基準対応</t>
    <phoneticPr fontId="2"/>
  </si>
  <si>
    <t>直江清隆, 盛永審一郎編</t>
  </si>
  <si>
    <t>丸善出版</t>
  </si>
  <si>
    <t>書名確認お願いしいます</t>
  </si>
  <si>
    <t>直江清隆</t>
    <phoneticPr fontId="2"/>
  </si>
  <si>
    <t>TT22007016</t>
  </si>
  <si>
    <t>ET00013915</t>
  </si>
  <si>
    <t>科学・技術と社会倫理 : その統合的思考を探る</t>
    <phoneticPr fontId="2"/>
  </si>
  <si>
    <t>山脇直司編</t>
  </si>
  <si>
    <t>Maruzen eBook Library</t>
  </si>
  <si>
    <t>歴史学</t>
    <rPh sb="0" eb="3">
      <t>レキシガク</t>
    </rPh>
    <phoneticPr fontId="2"/>
  </si>
  <si>
    <t>岡洋樹</t>
    <phoneticPr fontId="2"/>
  </si>
  <si>
    <t>TT22036049</t>
  </si>
  <si>
    <t>ET00019433</t>
  </si>
  <si>
    <t>匈奴：古代遊牧民国家の興亡</t>
    <rPh sb="0" eb="2">
      <t>キョウド</t>
    </rPh>
    <rPh sb="3" eb="5">
      <t>コダイ</t>
    </rPh>
    <rPh sb="5" eb="8">
      <t>ユウボクミン</t>
    </rPh>
    <rPh sb="8" eb="10">
      <t>コッカ</t>
    </rPh>
    <rPh sb="11" eb="13">
      <t>コウボウ</t>
    </rPh>
    <phoneticPr fontId="2"/>
  </si>
  <si>
    <t>澤田勲</t>
    <rPh sb="0" eb="2">
      <t>サワダ</t>
    </rPh>
    <rPh sb="2" eb="3">
      <t>イサオ</t>
    </rPh>
    <phoneticPr fontId="2"/>
  </si>
  <si>
    <t>東方選書：48</t>
    <rPh sb="0" eb="2">
      <t>トウホウ</t>
    </rPh>
    <rPh sb="2" eb="4">
      <t>センショ</t>
    </rPh>
    <phoneticPr fontId="2"/>
  </si>
  <si>
    <t>新訂版</t>
  </si>
  <si>
    <t>東方書店</t>
    <rPh sb="0" eb="2">
      <t>トウホウ</t>
    </rPh>
    <rPh sb="2" eb="4">
      <t>ショテン</t>
    </rPh>
    <phoneticPr fontId="2"/>
  </si>
  <si>
    <t>9784497215147</t>
    <phoneticPr fontId="2"/>
  </si>
  <si>
    <t>9784497215147</t>
  </si>
  <si>
    <t>1996の新訂版/電子ブック販売あり</t>
    <rPh sb="5" eb="6">
      <t>シン</t>
    </rPh>
    <rPh sb="6" eb="7">
      <t>テイ</t>
    </rPh>
    <rPh sb="7" eb="8">
      <t>バン</t>
    </rPh>
    <rPh sb="9" eb="11">
      <t>デンシ</t>
    </rPh>
    <rPh sb="14" eb="16">
      <t>ハンバイ</t>
    </rPh>
    <phoneticPr fontId="2"/>
  </si>
  <si>
    <t>村上</t>
    <rPh sb="0" eb="2">
      <t>ムラカミ</t>
    </rPh>
    <phoneticPr fontId="2"/>
  </si>
  <si>
    <t>言語学</t>
    <phoneticPr fontId="2"/>
  </si>
  <si>
    <t>小川芳樹</t>
    <rPh sb="0" eb="2">
      <t>オガワ</t>
    </rPh>
    <rPh sb="2" eb="4">
      <t>ヨシキ</t>
    </rPh>
    <phoneticPr fontId="2"/>
  </si>
  <si>
    <t>TT22063962</t>
    <phoneticPr fontId="2"/>
  </si>
  <si>
    <t>ET00019464</t>
  </si>
  <si>
    <t>コーパスからわかる言語文化・変異と言語理論</t>
    <rPh sb="9" eb="11">
      <t>ゲンゴ</t>
    </rPh>
    <rPh sb="11" eb="13">
      <t>ブンカ</t>
    </rPh>
    <rPh sb="14" eb="16">
      <t>ヘンイ</t>
    </rPh>
    <rPh sb="17" eb="19">
      <t>ゲンゴ</t>
    </rPh>
    <rPh sb="19" eb="21">
      <t>リロン</t>
    </rPh>
    <phoneticPr fontId="2"/>
  </si>
  <si>
    <t>小川芳樹、柴田礼士郎</t>
    <rPh sb="0" eb="2">
      <t>オガワ</t>
    </rPh>
    <rPh sb="2" eb="4">
      <t>ヨシキ</t>
    </rPh>
    <rPh sb="5" eb="7">
      <t>シバタ</t>
    </rPh>
    <rPh sb="7" eb="8">
      <t>レイ</t>
    </rPh>
    <rPh sb="8" eb="9">
      <t>シ</t>
    </rPh>
    <rPh sb="9" eb="10">
      <t>ロウ</t>
    </rPh>
    <phoneticPr fontId="2"/>
  </si>
  <si>
    <t>開拓社</t>
    <rPh sb="0" eb="2">
      <t>カイタク</t>
    </rPh>
    <rPh sb="2" eb="3">
      <t>シャ</t>
    </rPh>
    <phoneticPr fontId="2"/>
  </si>
  <si>
    <t>9784758922760</t>
    <phoneticPr fontId="2"/>
  </si>
  <si>
    <t>2は文日本語学所在。学閲には1のみ。電子ブック販売あり</t>
    <rPh sb="2" eb="3">
      <t>ブン</t>
    </rPh>
    <rPh sb="3" eb="6">
      <t>ニホンゴ</t>
    </rPh>
    <rPh sb="6" eb="7">
      <t>ガク</t>
    </rPh>
    <rPh sb="7" eb="9">
      <t>ショザイ</t>
    </rPh>
    <rPh sb="10" eb="11">
      <t>ガク</t>
    </rPh>
    <rPh sb="11" eb="12">
      <t>エツ</t>
    </rPh>
    <rPh sb="18" eb="20">
      <t>デンシ</t>
    </rPh>
    <rPh sb="23" eb="25">
      <t>ハンバイ</t>
    </rPh>
    <phoneticPr fontId="2"/>
  </si>
  <si>
    <t>言語学</t>
    <rPh sb="0" eb="3">
      <t>ゲンゴガク</t>
    </rPh>
    <phoneticPr fontId="2"/>
  </si>
  <si>
    <t>TT22097542</t>
  </si>
  <si>
    <t>ET00019329</t>
  </si>
  <si>
    <t>通じない日本語＿世代差・地域差からみる言葉の不思議＿</t>
    <rPh sb="0" eb="1">
      <t>ツウ</t>
    </rPh>
    <rPh sb="4" eb="7">
      <t>ニホンゴ</t>
    </rPh>
    <rPh sb="8" eb="11">
      <t>セダイサ</t>
    </rPh>
    <rPh sb="12" eb="15">
      <t>チイキサ</t>
    </rPh>
    <rPh sb="19" eb="21">
      <t>コトバ</t>
    </rPh>
    <rPh sb="22" eb="25">
      <t>フシギ</t>
    </rPh>
    <phoneticPr fontId="2"/>
  </si>
  <si>
    <t>窪園晴夫</t>
    <rPh sb="0" eb="2">
      <t>クボゾノ</t>
    </rPh>
    <rPh sb="2" eb="4">
      <t>ハルオ</t>
    </rPh>
    <phoneticPr fontId="2"/>
  </si>
  <si>
    <t>平凡社新書：861</t>
    <phoneticPr fontId="2"/>
  </si>
  <si>
    <t>平凡社</t>
    <rPh sb="0" eb="3">
      <t>ヘイボンシャ</t>
    </rPh>
    <phoneticPr fontId="2"/>
  </si>
  <si>
    <t>9784582858617</t>
    <phoneticPr fontId="2"/>
  </si>
  <si>
    <t>文日本語学所在</t>
    <phoneticPr fontId="2"/>
  </si>
  <si>
    <t>心理学</t>
    <rPh sb="0" eb="3">
      <t>シンリガク</t>
    </rPh>
    <phoneticPr fontId="2"/>
  </si>
  <si>
    <t>邑本俊亮</t>
    <rPh sb="0" eb="2">
      <t>ムラモト</t>
    </rPh>
    <rPh sb="2" eb="4">
      <t>シュンスケ</t>
    </rPh>
    <phoneticPr fontId="2"/>
  </si>
  <si>
    <t>2（1）</t>
    <phoneticPr fontId="2"/>
  </si>
  <si>
    <t>TT22096716</t>
    <phoneticPr fontId="2"/>
  </si>
  <si>
    <t>ET00017853</t>
    <phoneticPr fontId="2"/>
  </si>
  <si>
    <t>心理学の神話をめぐって　信じる心と見抜く心</t>
    <rPh sb="0" eb="3">
      <t>シンリガク</t>
    </rPh>
    <rPh sb="4" eb="6">
      <t>シンワ</t>
    </rPh>
    <rPh sb="12" eb="13">
      <t>シン</t>
    </rPh>
    <rPh sb="15" eb="16">
      <t>ココロ</t>
    </rPh>
    <rPh sb="17" eb="19">
      <t>ミヌ</t>
    </rPh>
    <rPh sb="20" eb="21">
      <t>ココロ</t>
    </rPh>
    <phoneticPr fontId="2"/>
  </si>
  <si>
    <t>邑本俊亮、池田まさみ</t>
  </si>
  <si>
    <t>心理学叢書</t>
  </si>
  <si>
    <t>誠信書房</t>
    <rPh sb="0" eb="1">
      <t>マコト</t>
    </rPh>
    <rPh sb="1" eb="2">
      <t>シン</t>
    </rPh>
    <rPh sb="2" eb="4">
      <t>ショボウ</t>
    </rPh>
    <phoneticPr fontId="2"/>
  </si>
  <si>
    <t>9784414311198</t>
    <phoneticPr fontId="2"/>
  </si>
  <si>
    <t>9784414900422</t>
  </si>
  <si>
    <t>日本国憲法</t>
    <rPh sb="0" eb="2">
      <t>ニホン</t>
    </rPh>
    <rPh sb="2" eb="3">
      <t>コク</t>
    </rPh>
    <rPh sb="3" eb="5">
      <t>ケンポウ</t>
    </rPh>
    <phoneticPr fontId="2"/>
  </si>
  <si>
    <t>曽我洋介</t>
    <phoneticPr fontId="2"/>
  </si>
  <si>
    <t>TT22087972</t>
  </si>
  <si>
    <t>ET00019437</t>
  </si>
  <si>
    <t>判例憲法</t>
    <rPh sb="0" eb="2">
      <t>ハンレイ</t>
    </rPh>
    <rPh sb="2" eb="4">
      <t>ケンポウ</t>
    </rPh>
    <phoneticPr fontId="2"/>
  </si>
  <si>
    <t>大石眞、大沢秀介</t>
    <rPh sb="0" eb="2">
      <t>オオイシ</t>
    </rPh>
    <rPh sb="2" eb="3">
      <t>マコト</t>
    </rPh>
    <rPh sb="4" eb="6">
      <t>オオサワ</t>
    </rPh>
    <rPh sb="6" eb="7">
      <t>シュウ</t>
    </rPh>
    <rPh sb="7" eb="8">
      <t>スケ</t>
    </rPh>
    <phoneticPr fontId="2"/>
  </si>
  <si>
    <t>第3版</t>
    <rPh sb="0" eb="1">
      <t>ダイ</t>
    </rPh>
    <rPh sb="2" eb="3">
      <t>ハン</t>
    </rPh>
    <phoneticPr fontId="2"/>
  </si>
  <si>
    <t>有斐閣</t>
    <rPh sb="0" eb="3">
      <t>ユウヒカク</t>
    </rPh>
    <phoneticPr fontId="2"/>
  </si>
  <si>
    <t>9784641227033</t>
    <phoneticPr fontId="2"/>
  </si>
  <si>
    <t>電子ブック販売あり</t>
  </si>
  <si>
    <t>政治学</t>
    <phoneticPr fontId="2"/>
  </si>
  <si>
    <t>東島雅昌</t>
    <phoneticPr fontId="2"/>
  </si>
  <si>
    <t>2、4</t>
    <phoneticPr fontId="2"/>
  </si>
  <si>
    <t>TT22035883</t>
  </si>
  <si>
    <t>ET00019487</t>
  </si>
  <si>
    <t>政治学の第一歩</t>
    <rPh sb="0" eb="3">
      <t>セイジガク</t>
    </rPh>
    <rPh sb="4" eb="5">
      <t>ダイ</t>
    </rPh>
    <rPh sb="5" eb="7">
      <t>イッポ</t>
    </rPh>
    <phoneticPr fontId="2"/>
  </si>
  <si>
    <t>砂原、多湖、稗田</t>
    <rPh sb="0" eb="2">
      <t>スナハラ</t>
    </rPh>
    <rPh sb="3" eb="5">
      <t>タゴ</t>
    </rPh>
    <rPh sb="6" eb="8">
      <t>ヒエダ</t>
    </rPh>
    <phoneticPr fontId="2"/>
  </si>
  <si>
    <t xml:space="preserve">有斐閣ストゥディア </t>
    <phoneticPr fontId="2"/>
  </si>
  <si>
    <t>9784641150256</t>
    <phoneticPr fontId="2"/>
  </si>
  <si>
    <t>9784641150256</t>
  </si>
  <si>
    <t>政治学</t>
    <rPh sb="0" eb="2">
      <t>セイジ</t>
    </rPh>
    <rPh sb="2" eb="3">
      <t>ガク</t>
    </rPh>
    <phoneticPr fontId="2"/>
  </si>
  <si>
    <t>河村和徳</t>
    <phoneticPr fontId="2"/>
  </si>
  <si>
    <t>TT22092648</t>
  </si>
  <si>
    <t>ET00019455</t>
  </si>
  <si>
    <t>地方自治論</t>
    <rPh sb="0" eb="2">
      <t>チホウ</t>
    </rPh>
    <rPh sb="2" eb="4">
      <t>ジチ</t>
    </rPh>
    <rPh sb="4" eb="5">
      <t>ロン</t>
    </rPh>
    <phoneticPr fontId="2"/>
  </si>
  <si>
    <t>北村亘、青木栄一、平野純一</t>
    <rPh sb="0" eb="2">
      <t>キタムラ</t>
    </rPh>
    <rPh sb="2" eb="3">
      <t>ワタル</t>
    </rPh>
    <rPh sb="4" eb="6">
      <t>アオキ</t>
    </rPh>
    <rPh sb="6" eb="8">
      <t>エイイチ</t>
    </rPh>
    <rPh sb="9" eb="11">
      <t>ヒラノ</t>
    </rPh>
    <rPh sb="11" eb="13">
      <t>ジュンイチ</t>
    </rPh>
    <phoneticPr fontId="2"/>
  </si>
  <si>
    <t>9784641150485</t>
    <phoneticPr fontId="2"/>
  </si>
  <si>
    <t>9784641150485</t>
  </si>
  <si>
    <t>経済学</t>
    <rPh sb="0" eb="3">
      <t>ケイザイガク</t>
    </rPh>
    <phoneticPr fontId="2"/>
  </si>
  <si>
    <t>石井圭一</t>
    <rPh sb="0" eb="2">
      <t>イシイ</t>
    </rPh>
    <rPh sb="2" eb="4">
      <t>ケイイチ</t>
    </rPh>
    <phoneticPr fontId="2"/>
  </si>
  <si>
    <t>ZZ31013533</t>
  </si>
  <si>
    <t>農林水産省HP　
https://www.maff.go.jp/j/wpaper/w_maff/h30/index.html</t>
    <rPh sb="0" eb="2">
      <t>ノウリン</t>
    </rPh>
    <rPh sb="2" eb="5">
      <t>スイサンショウ</t>
    </rPh>
    <phoneticPr fontId="2"/>
  </si>
  <si>
    <t>食料・農業・農村白書</t>
    <rPh sb="0" eb="2">
      <t>ショクリョウ</t>
    </rPh>
    <rPh sb="3" eb="5">
      <t>ノウギョウ</t>
    </rPh>
    <rPh sb="6" eb="8">
      <t>ノウソン</t>
    </rPh>
    <rPh sb="8" eb="10">
      <t>ハクショ</t>
    </rPh>
    <phoneticPr fontId="2"/>
  </si>
  <si>
    <t>平成30年</t>
  </si>
  <si>
    <t>農林水産省</t>
    <rPh sb="0" eb="2">
      <t>ノウリン</t>
    </rPh>
    <rPh sb="2" eb="5">
      <t>スイサンショウ</t>
    </rPh>
    <phoneticPr fontId="2"/>
  </si>
  <si>
    <t>政府刊行物</t>
    <rPh sb="0" eb="2">
      <t>セイフ</t>
    </rPh>
    <rPh sb="2" eb="5">
      <t>カンコウブツ</t>
    </rPh>
    <phoneticPr fontId="2"/>
  </si>
  <si>
    <t>過年度分ＨＴＭＬ版ありhttps://www.maff.go.jp/j/wpaper/w_maff/h30/h30_h/index.html</t>
    <rPh sb="0" eb="3">
      <t>カネンド</t>
    </rPh>
    <rPh sb="3" eb="4">
      <t>ブン</t>
    </rPh>
    <rPh sb="8" eb="9">
      <t>バン</t>
    </rPh>
    <phoneticPr fontId="2"/>
  </si>
  <si>
    <t>泉田成美</t>
    <rPh sb="0" eb="2">
      <t>イズミダ</t>
    </rPh>
    <rPh sb="2" eb="4">
      <t>ナルミ</t>
    </rPh>
    <phoneticPr fontId="2"/>
  </si>
  <si>
    <t>3、4</t>
    <phoneticPr fontId="2"/>
  </si>
  <si>
    <t>ET00019506</t>
  </si>
  <si>
    <t>マンキュー入門経済学</t>
    <rPh sb="5" eb="7">
      <t>ニュウモン</t>
    </rPh>
    <rPh sb="7" eb="9">
      <t>ケイザイ</t>
    </rPh>
    <rPh sb="9" eb="10">
      <t>ガク</t>
    </rPh>
    <phoneticPr fontId="2"/>
  </si>
  <si>
    <t>N・グレゴリー・マンキュー、足立英之</t>
    <rPh sb="14" eb="16">
      <t>アダチ</t>
    </rPh>
    <rPh sb="16" eb="18">
      <t>ヒデユキ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</si>
  <si>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</si>
  <si>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第2版TT21983775は、所蔵あり。電子ブックも販売あり</t>
    <rPh sb="0" eb="1">
      <t>ダイ</t>
    </rPh>
    <rPh sb="2" eb="3">
      <t>ハン</t>
    </rPh>
    <rPh sb="15" eb="17">
      <t>ショゾウ</t>
    </rPh>
    <rPh sb="20" eb="22">
      <t>デンシ</t>
    </rPh>
    <rPh sb="26" eb="28">
      <t>ハンバイ</t>
    </rPh>
    <phoneticPr fontId="2"/>
  </si>
  <si>
    <t>TT22079264</t>
  </si>
  <si>
    <t>ET00019453</t>
  </si>
  <si>
    <t>現代数理統計学の基礎</t>
    <rPh sb="0" eb="2">
      <t>ゲンダイ</t>
    </rPh>
    <rPh sb="2" eb="4">
      <t>スウリ</t>
    </rPh>
    <rPh sb="4" eb="7">
      <t>トウケイガク</t>
    </rPh>
    <rPh sb="8" eb="10">
      <t>キソ</t>
    </rPh>
    <phoneticPr fontId="2"/>
  </si>
  <si>
    <t>久保川達也</t>
    <rPh sb="0" eb="3">
      <t>クボカワ</t>
    </rPh>
    <rPh sb="3" eb="5">
      <t>タツヤ</t>
    </rPh>
    <phoneticPr fontId="2"/>
  </si>
  <si>
    <t>共立講座 数学の魅力 ; 11</t>
  </si>
  <si>
    <t>9784320111660</t>
  </si>
  <si>
    <t>電子ブック販売あり</t>
    <rPh sb="0" eb="2">
      <t>デンシ</t>
    </rPh>
    <rPh sb="5" eb="7">
      <t>ハンバイ</t>
    </rPh>
    <phoneticPr fontId="2"/>
  </si>
  <si>
    <t>数学概論Ｄ</t>
    <phoneticPr fontId="2"/>
  </si>
  <si>
    <t>猪奥倫左</t>
    <phoneticPr fontId="2"/>
  </si>
  <si>
    <t>TT22020020</t>
  </si>
  <si>
    <t>ET00019418</t>
  </si>
  <si>
    <t>基本統計学</t>
    <rPh sb="0" eb="2">
      <t>キホン</t>
    </rPh>
    <rPh sb="2" eb="5">
      <t>トウケイガク</t>
    </rPh>
    <phoneticPr fontId="2"/>
  </si>
  <si>
    <t>宮川公男</t>
    <rPh sb="0" eb="2">
      <t>ミヤガワ</t>
    </rPh>
    <rPh sb="2" eb="4">
      <t>キミオ</t>
    </rPh>
    <phoneticPr fontId="2"/>
  </si>
  <si>
    <t>第4版</t>
    <rPh sb="0" eb="1">
      <t>ダイ</t>
    </rPh>
    <rPh sb="2" eb="3">
      <t>ハン</t>
    </rPh>
    <phoneticPr fontId="2"/>
  </si>
  <si>
    <t>9784641164550</t>
  </si>
  <si>
    <t>解析学A</t>
    <rPh sb="0" eb="3">
      <t>カイセキガク</t>
    </rPh>
    <phoneticPr fontId="2"/>
  </si>
  <si>
    <t>岩淵司</t>
    <rPh sb="0" eb="2">
      <t>イワブチ</t>
    </rPh>
    <rPh sb="2" eb="3">
      <t>ツカサ</t>
    </rPh>
    <phoneticPr fontId="2"/>
  </si>
  <si>
    <t>TT20010610</t>
  </si>
  <si>
    <t>ET00012825</t>
  </si>
  <si>
    <t>解析入門</t>
    <rPh sb="0" eb="2">
      <t>カイセキ</t>
    </rPh>
    <rPh sb="2" eb="4">
      <t>ニュウモン</t>
    </rPh>
    <phoneticPr fontId="2"/>
  </si>
  <si>
    <t>1-2</t>
    <phoneticPr fontId="2"/>
  </si>
  <si>
    <t>杉浦光夫</t>
    <rPh sb="0" eb="2">
      <t>スギウラ</t>
    </rPh>
    <rPh sb="2" eb="4">
      <t>ミツオ</t>
    </rPh>
    <phoneticPr fontId="2"/>
  </si>
  <si>
    <t>基礎数学2-3</t>
    <rPh sb="0" eb="2">
      <t>キソ</t>
    </rPh>
    <rPh sb="2" eb="4">
      <t>スウガク</t>
    </rPh>
    <phoneticPr fontId="2"/>
  </si>
  <si>
    <t>9784130620055</t>
  </si>
  <si>
    <t>解析学B</t>
    <rPh sb="0" eb="3">
      <t>カイセキガク</t>
    </rPh>
    <phoneticPr fontId="2"/>
  </si>
  <si>
    <t>1-2</t>
    <phoneticPr fontId="2"/>
  </si>
  <si>
    <t>解析学D</t>
    <rPh sb="0" eb="3">
      <t>カイセキガク</t>
    </rPh>
    <phoneticPr fontId="2"/>
  </si>
  <si>
    <t>田中亮吉</t>
    <rPh sb="0" eb="2">
      <t>タナカ</t>
    </rPh>
    <rPh sb="2" eb="4">
      <t>リョウキチ</t>
    </rPh>
    <phoneticPr fontId="2"/>
  </si>
  <si>
    <t>解析学C</t>
    <rPh sb="0" eb="3">
      <t>カイセキガク</t>
    </rPh>
    <phoneticPr fontId="2"/>
  </si>
  <si>
    <t>黒木玄</t>
    <rPh sb="0" eb="2">
      <t>クロキ</t>
    </rPh>
    <rPh sb="2" eb="3">
      <t>ゲン</t>
    </rPh>
    <phoneticPr fontId="2"/>
  </si>
  <si>
    <t>TT22050342</t>
  </si>
  <si>
    <t>ET00013913</t>
  </si>
  <si>
    <t>常微分方程式の新しい教科書</t>
    <rPh sb="0" eb="1">
      <t>ジョウ</t>
    </rPh>
    <rPh sb="1" eb="3">
      <t>ビブン</t>
    </rPh>
    <rPh sb="3" eb="6">
      <t>ホウテイシキ</t>
    </rPh>
    <rPh sb="7" eb="8">
      <t>アタラ</t>
    </rPh>
    <rPh sb="10" eb="13">
      <t>キョウカショ</t>
    </rPh>
    <phoneticPr fontId="2"/>
  </si>
  <si>
    <t>堀畑和弘、長谷川浩司</t>
    <rPh sb="0" eb="2">
      <t>ホリハタ</t>
    </rPh>
    <rPh sb="2" eb="4">
      <t>カズヒロ</t>
    </rPh>
    <rPh sb="5" eb="8">
      <t>ハセガワ</t>
    </rPh>
    <rPh sb="8" eb="10">
      <t>コウジ</t>
    </rPh>
    <phoneticPr fontId="2"/>
  </si>
  <si>
    <t>9784254111460</t>
  </si>
  <si>
    <t>9784254963540</t>
  </si>
  <si>
    <t>田中敏</t>
    <rPh sb="0" eb="2">
      <t>タナカ</t>
    </rPh>
    <rPh sb="2" eb="3">
      <t>サトシ</t>
    </rPh>
    <phoneticPr fontId="2"/>
  </si>
  <si>
    <t>坂口茂</t>
    <rPh sb="0" eb="2">
      <t>サカグチ</t>
    </rPh>
    <rPh sb="2" eb="3">
      <t>シゲル</t>
    </rPh>
    <phoneticPr fontId="2"/>
  </si>
  <si>
    <t>須川敏幸</t>
    <rPh sb="0" eb="2">
      <t>スカワ</t>
    </rPh>
    <rPh sb="2" eb="4">
      <t>トシユキ</t>
    </rPh>
    <phoneticPr fontId="2"/>
  </si>
  <si>
    <t>高村博之</t>
    <rPh sb="0" eb="2">
      <t>タカムラ</t>
    </rPh>
    <rPh sb="2" eb="4">
      <t>ヒロユキ</t>
    </rPh>
    <phoneticPr fontId="2"/>
  </si>
  <si>
    <t>板東重稔</t>
    <rPh sb="0" eb="2">
      <t>バンドウ</t>
    </rPh>
    <rPh sb="2" eb="4">
      <t>シゲトシ</t>
    </rPh>
    <phoneticPr fontId="2"/>
  </si>
  <si>
    <t>化学Ａ</t>
    <phoneticPr fontId="2"/>
  </si>
  <si>
    <t>高橋まさえ</t>
    <rPh sb="0" eb="2">
      <t>タカハシ</t>
    </rPh>
    <phoneticPr fontId="2"/>
  </si>
  <si>
    <t>TT21761620</t>
    <phoneticPr fontId="2"/>
  </si>
  <si>
    <t>ET00019430</t>
  </si>
  <si>
    <t>なっとくする量子化学</t>
    <phoneticPr fontId="2"/>
  </si>
  <si>
    <t>中田宗隆</t>
    <phoneticPr fontId="2"/>
  </si>
  <si>
    <t>なっとくシリーズ</t>
    <phoneticPr fontId="2"/>
  </si>
  <si>
    <t>第5刷</t>
    <phoneticPr fontId="2"/>
  </si>
  <si>
    <t xml:space="preserve"> 講談社</t>
    <phoneticPr fontId="2"/>
  </si>
  <si>
    <t>4061545302</t>
    <phoneticPr fontId="2"/>
  </si>
  <si>
    <t>初刷(2001)とはシリーズの有無で別書誌</t>
    <rPh sb="0" eb="1">
      <t>ショ</t>
    </rPh>
    <rPh sb="1" eb="2">
      <t>ス</t>
    </rPh>
    <rPh sb="15" eb="17">
      <t>ウム</t>
    </rPh>
    <rPh sb="18" eb="19">
      <t>ベツ</t>
    </rPh>
    <rPh sb="19" eb="21">
      <t>ショシ</t>
    </rPh>
    <phoneticPr fontId="2"/>
  </si>
  <si>
    <t>岸上</t>
    <rPh sb="0" eb="2">
      <t>キシガミ</t>
    </rPh>
    <phoneticPr fontId="2"/>
  </si>
  <si>
    <t>現代の保健医療の抱える問題</t>
    <phoneticPr fontId="2"/>
  </si>
  <si>
    <t>尾﨑 章子，他</t>
    <phoneticPr fontId="2"/>
  </si>
  <si>
    <t xml:space="preserve">1/3/5/7
</t>
    <phoneticPr fontId="2"/>
  </si>
  <si>
    <t>TT22080868</t>
    <phoneticPr fontId="2"/>
  </si>
  <si>
    <t>ET00019462</t>
  </si>
  <si>
    <t xml:space="preserve">睡眠の科学 : なぜ眠るのかなぜ目覚めるのか </t>
    <phoneticPr fontId="2"/>
  </si>
  <si>
    <t>櫻井武</t>
    <phoneticPr fontId="2"/>
  </si>
  <si>
    <t>ブルーバックス</t>
  </si>
  <si>
    <t>改訂新版</t>
    <phoneticPr fontId="2"/>
  </si>
  <si>
    <t>講談社</t>
    <phoneticPr fontId="2"/>
  </si>
  <si>
    <t>9784065020265</t>
    <phoneticPr fontId="2"/>
  </si>
  <si>
    <t xml:space="preserve">1/3/5/7
</t>
  </si>
  <si>
    <t>TT21936889</t>
    <phoneticPr fontId="2"/>
  </si>
  <si>
    <t>ET00019460</t>
  </si>
  <si>
    <t xml:space="preserve">リンパの科学 : 第二の体液循環系のふしぎ </t>
    <phoneticPr fontId="2"/>
  </si>
  <si>
    <t>加藤征治</t>
    <phoneticPr fontId="2"/>
  </si>
  <si>
    <t>ブルーバックス</t>
    <phoneticPr fontId="2"/>
  </si>
  <si>
    <t>講談社</t>
    <phoneticPr fontId="2"/>
  </si>
  <si>
    <t>9784062578202</t>
    <phoneticPr fontId="2"/>
  </si>
  <si>
    <t>尾﨑 章子，他</t>
    <phoneticPr fontId="2"/>
  </si>
  <si>
    <t>TT22105860</t>
    <phoneticPr fontId="2"/>
  </si>
  <si>
    <t>ET00019463</t>
  </si>
  <si>
    <t xml:space="preserve">「がん」はなぜできるのか : そのメカニズムからゲノム医療まで </t>
    <phoneticPr fontId="2"/>
  </si>
  <si>
    <t>国立がん研究センター</t>
    <phoneticPr fontId="2"/>
  </si>
  <si>
    <t>ブルーバックス</t>
    <phoneticPr fontId="2"/>
  </si>
  <si>
    <t>9784065120934</t>
    <phoneticPr fontId="2"/>
  </si>
  <si>
    <t>日本社会・文化B</t>
    <rPh sb="0" eb="2">
      <t>ニホン</t>
    </rPh>
    <rPh sb="2" eb="4">
      <t>シャカイ</t>
    </rPh>
    <rPh sb="5" eb="7">
      <t>ブンカ</t>
    </rPh>
    <phoneticPr fontId="2"/>
  </si>
  <si>
    <t>1(1)</t>
    <phoneticPr fontId="2"/>
  </si>
  <si>
    <t>TT22001808</t>
    <phoneticPr fontId="2"/>
  </si>
  <si>
    <t>ET00013623</t>
    <phoneticPr fontId="2"/>
  </si>
  <si>
    <t xml:space="preserve">The Japanese mind : understanding contemporary Japanese culture </t>
    <phoneticPr fontId="2"/>
  </si>
  <si>
    <t xml:space="preserve">Roger J. Davies &amp; Osamu Ikeno </t>
    <phoneticPr fontId="2"/>
  </si>
  <si>
    <t>Tuttle Pub.</t>
    <phoneticPr fontId="2"/>
  </si>
  <si>
    <t>c2002</t>
    <phoneticPr fontId="2"/>
  </si>
  <si>
    <t xml:space="preserve">
 9781462900510 </t>
    <phoneticPr fontId="2"/>
  </si>
  <si>
    <t>ET00013623</t>
    <phoneticPr fontId="2"/>
  </si>
  <si>
    <t xml:space="preserve">The Japanese mind : understanding contemporary Japanese culture </t>
    <phoneticPr fontId="2"/>
  </si>
  <si>
    <t>Tuttle Pub.</t>
    <phoneticPr fontId="2"/>
  </si>
  <si>
    <t>c2002</t>
    <phoneticPr fontId="2"/>
  </si>
  <si>
    <t>Basic Japanese 2</t>
    <phoneticPr fontId="2"/>
  </si>
  <si>
    <t>吉本啓、菅谷奈津恵</t>
    <rPh sb="0" eb="2">
      <t>ヨシモト</t>
    </rPh>
    <rPh sb="2" eb="3">
      <t>ケイ</t>
    </rPh>
    <rPh sb="4" eb="6">
      <t>スガヤ</t>
    </rPh>
    <rPh sb="6" eb="9">
      <t>ナツエ</t>
    </rPh>
    <phoneticPr fontId="2"/>
  </si>
  <si>
    <t>TT21874387</t>
    <phoneticPr fontId="2"/>
  </si>
  <si>
    <t>ET00019330</t>
  </si>
  <si>
    <t>初級日本語「げんき」 = Genki : an integrated course in elementary Japanese</t>
    <phoneticPr fontId="2"/>
  </si>
  <si>
    <t xml:space="preserve"> [テキスト] 2、ワークブック 2</t>
    <phoneticPr fontId="2"/>
  </si>
  <si>
    <t xml:space="preserve">坂野永理 [ほか] </t>
    <phoneticPr fontId="2"/>
  </si>
  <si>
    <t>第2版</t>
    <phoneticPr fontId="2"/>
  </si>
  <si>
    <t>The Japan Times</t>
    <phoneticPr fontId="2"/>
  </si>
  <si>
    <t>9784789014434</t>
    <phoneticPr fontId="2"/>
  </si>
  <si>
    <t>教育原理</t>
    <rPh sb="0" eb="2">
      <t>キョウイク</t>
    </rPh>
    <rPh sb="2" eb="4">
      <t>ゲンリ</t>
    </rPh>
    <phoneticPr fontId="2"/>
  </si>
  <si>
    <t>紺野祐</t>
    <rPh sb="0" eb="2">
      <t>コンノ</t>
    </rPh>
    <rPh sb="2" eb="3">
      <t>ユウ</t>
    </rPh>
    <phoneticPr fontId="2"/>
  </si>
  <si>
    <t>文部科学省HP 
https://www.mext.go.jp/a_menu/shotou/new-cs/1387016.htm</t>
    <rPh sb="0" eb="2">
      <t>モンブ</t>
    </rPh>
    <rPh sb="2" eb="5">
      <t>カガクショウ</t>
    </rPh>
    <phoneticPr fontId="2"/>
  </si>
  <si>
    <t xml:space="preserve">中学校学習指導要領 (平成29年告示)
</t>
    <phoneticPr fontId="2"/>
  </si>
  <si>
    <t>文部科学省</t>
    <phoneticPr fontId="2"/>
  </si>
  <si>
    <t>文科省Web公開</t>
    <rPh sb="0" eb="3">
      <t>モンカショウ</t>
    </rPh>
    <rPh sb="6" eb="8">
      <t>コウカイ</t>
    </rPh>
    <phoneticPr fontId="2"/>
  </si>
  <si>
    <t>教育の制度と経営</t>
    <rPh sb="0" eb="2">
      <t>キョウイク</t>
    </rPh>
    <rPh sb="3" eb="5">
      <t>セイド</t>
    </rPh>
    <rPh sb="6" eb="8">
      <t>ケイエイ</t>
    </rPh>
    <phoneticPr fontId="2"/>
  </si>
  <si>
    <t xml:space="preserve">中学校学習指導要領 (平成29年告示)
</t>
    <phoneticPr fontId="2"/>
  </si>
  <si>
    <t>教育課程論</t>
    <rPh sb="0" eb="2">
      <t>キョウイク</t>
    </rPh>
    <rPh sb="2" eb="4">
      <t>カテイ</t>
    </rPh>
    <rPh sb="4" eb="5">
      <t>ロン</t>
    </rPh>
    <phoneticPr fontId="2"/>
  </si>
  <si>
    <t>金和宏</t>
    <rPh sb="0" eb="1">
      <t>コン</t>
    </rPh>
    <rPh sb="1" eb="3">
      <t>カズヒロ</t>
    </rPh>
    <phoneticPr fontId="2"/>
  </si>
  <si>
    <t>文部科学省</t>
    <phoneticPr fontId="2"/>
  </si>
  <si>
    <t>文部科学省HP　
https://www.mext.go.jp/a_menu/shotou/new-cs/1407074.htm</t>
    <rPh sb="0" eb="2">
      <t>モンブ</t>
    </rPh>
    <rPh sb="2" eb="5">
      <t>カガクショウ</t>
    </rPh>
    <phoneticPr fontId="2"/>
  </si>
  <si>
    <t xml:space="preserve">高等学校学習指導要領 (平成30年告示) 
</t>
    <phoneticPr fontId="2"/>
  </si>
  <si>
    <t>文部科学省</t>
    <phoneticPr fontId="2"/>
  </si>
  <si>
    <t>特別の支援を必要とする生徒に対する理解</t>
    <rPh sb="0" eb="2">
      <t>トクベツ</t>
    </rPh>
    <rPh sb="3" eb="5">
      <t>シエン</t>
    </rPh>
    <rPh sb="6" eb="8">
      <t>ヒツヨウ</t>
    </rPh>
    <rPh sb="11" eb="13">
      <t>セイト</t>
    </rPh>
    <rPh sb="14" eb="15">
      <t>タイ</t>
    </rPh>
    <rPh sb="17" eb="19">
      <t>リカイ</t>
    </rPh>
    <phoneticPr fontId="2"/>
  </si>
  <si>
    <t>野口和人</t>
    <rPh sb="0" eb="2">
      <t>ノグチ</t>
    </rPh>
    <rPh sb="2" eb="4">
      <t>カズト</t>
    </rPh>
    <phoneticPr fontId="2"/>
  </si>
  <si>
    <t>文部科学省HP　
https://www.mext.go.jp/a_menu/shotou/tokubetu/main/1386427.htm</t>
    <rPh sb="0" eb="2">
      <t>モンブ</t>
    </rPh>
    <rPh sb="2" eb="5">
      <t>カガクショウ</t>
    </rPh>
    <phoneticPr fontId="2"/>
  </si>
  <si>
    <t>特別支援学習指導要領（小学部・中学部）</t>
    <rPh sb="0" eb="2">
      <t>トクベツ</t>
    </rPh>
    <rPh sb="2" eb="4">
      <t>シエン</t>
    </rPh>
    <rPh sb="4" eb="6">
      <t>ガクシュウ</t>
    </rPh>
    <rPh sb="6" eb="8">
      <t>シドウ</t>
    </rPh>
    <rPh sb="8" eb="10">
      <t>ヨウリョウ</t>
    </rPh>
    <rPh sb="11" eb="13">
      <t>ショウガク</t>
    </rPh>
    <rPh sb="13" eb="14">
      <t>ブ</t>
    </rPh>
    <rPh sb="15" eb="17">
      <t>チュウガク</t>
    </rPh>
    <rPh sb="17" eb="18">
      <t>ブ</t>
    </rPh>
    <phoneticPr fontId="2"/>
  </si>
  <si>
    <t>特別支援学習指導要領（高等部）</t>
    <rPh sb="0" eb="2">
      <t>トクベツ</t>
    </rPh>
    <rPh sb="2" eb="4">
      <t>シエン</t>
    </rPh>
    <rPh sb="4" eb="6">
      <t>ガクシュウ</t>
    </rPh>
    <rPh sb="6" eb="8">
      <t>シドウ</t>
    </rPh>
    <rPh sb="8" eb="10">
      <t>ヨウリョウ</t>
    </rPh>
    <rPh sb="11" eb="14">
      <t>コウトウブ</t>
    </rPh>
    <rPh sb="14" eb="15">
      <t>ガクブ</t>
    </rPh>
    <phoneticPr fontId="2"/>
  </si>
  <si>
    <t>綜合的な学習の時間及び特別活動の指導法</t>
    <rPh sb="0" eb="3">
      <t>ソウゴウテキ</t>
    </rPh>
    <rPh sb="4" eb="6">
      <t>ガクシュウ</t>
    </rPh>
    <rPh sb="7" eb="9">
      <t>ジカン</t>
    </rPh>
    <rPh sb="9" eb="10">
      <t>オヨ</t>
    </rPh>
    <rPh sb="11" eb="13">
      <t>トクベツ</t>
    </rPh>
    <rPh sb="13" eb="15">
      <t>カツドウ</t>
    </rPh>
    <rPh sb="16" eb="19">
      <t>シドウホウ</t>
    </rPh>
    <phoneticPr fontId="2"/>
  </si>
  <si>
    <t>長島康雄、佐藤邦宏</t>
    <rPh sb="0" eb="2">
      <t>ナガシマ</t>
    </rPh>
    <rPh sb="2" eb="4">
      <t>ヤスオ</t>
    </rPh>
    <rPh sb="5" eb="7">
      <t>サトウ</t>
    </rPh>
    <rPh sb="7" eb="9">
      <t>クニヒロ</t>
    </rPh>
    <phoneticPr fontId="2"/>
  </si>
  <si>
    <t>文部科学省HP　
https://www.mext.go.jp/a_menu/shotou/new-cs/1387016.htm</t>
    <rPh sb="0" eb="2">
      <t>モンブ</t>
    </rPh>
    <rPh sb="2" eb="5">
      <t>カガクショウ</t>
    </rPh>
    <phoneticPr fontId="2"/>
  </si>
  <si>
    <t>中学校学習指導要領解説.　特別活動編.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3" eb="15">
      <t>トクベツ</t>
    </rPh>
    <rPh sb="15" eb="17">
      <t>カツドウ</t>
    </rPh>
    <rPh sb="17" eb="18">
      <t>ヘン</t>
    </rPh>
    <phoneticPr fontId="2"/>
  </si>
  <si>
    <t>沼山博</t>
    <rPh sb="0" eb="1">
      <t>ヌマ</t>
    </rPh>
    <rPh sb="1" eb="2">
      <t>ヤマ</t>
    </rPh>
    <rPh sb="2" eb="3">
      <t>ヒロシ</t>
    </rPh>
    <phoneticPr fontId="2"/>
  </si>
  <si>
    <t>中学校学習指導要領解説.　綜合的な学習の時間編.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3" eb="16">
      <t>ソウゴウテキ</t>
    </rPh>
    <rPh sb="17" eb="19">
      <t>ガクシュウ</t>
    </rPh>
    <rPh sb="20" eb="22">
      <t>ジカン</t>
    </rPh>
    <rPh sb="22" eb="23">
      <t>ヘン</t>
    </rPh>
    <phoneticPr fontId="2"/>
  </si>
  <si>
    <t>高等学校学習指導要領解説.　特別活動編.</t>
    <rPh sb="0" eb="2">
      <t>コウトウ</t>
    </rPh>
    <rPh sb="2" eb="4">
      <t>ガッコウ</t>
    </rPh>
    <rPh sb="4" eb="6">
      <t>ガクシュウ</t>
    </rPh>
    <rPh sb="6" eb="8">
      <t>シドウ</t>
    </rPh>
    <rPh sb="8" eb="10">
      <t>ヨウリョウ</t>
    </rPh>
    <rPh sb="10" eb="12">
      <t>カイセツ</t>
    </rPh>
    <rPh sb="14" eb="16">
      <t>トクベツ</t>
    </rPh>
    <rPh sb="16" eb="18">
      <t>カツドウ</t>
    </rPh>
    <rPh sb="18" eb="19">
      <t>ヘン</t>
    </rPh>
    <phoneticPr fontId="2"/>
  </si>
  <si>
    <t>高等校学習指導要領解説.　綜合的な学習の時間編.</t>
    <rPh sb="0" eb="2">
      <t>コウトウ</t>
    </rPh>
    <rPh sb="2" eb="3">
      <t>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3" eb="16">
      <t>ソウゴウテキ</t>
    </rPh>
    <rPh sb="17" eb="19">
      <t>ガクシュウ</t>
    </rPh>
    <rPh sb="20" eb="22">
      <t>ジカン</t>
    </rPh>
    <rPh sb="22" eb="23">
      <t>ヘン</t>
    </rPh>
    <phoneticPr fontId="2"/>
  </si>
  <si>
    <t>教育心理学Ⅰ</t>
    <phoneticPr fontId="2"/>
  </si>
  <si>
    <t>小泉嘉子</t>
    <phoneticPr fontId="2"/>
  </si>
  <si>
    <t>TT28035307</t>
    <phoneticPr fontId="2"/>
  </si>
  <si>
    <t>ET00019503</t>
  </si>
  <si>
    <t>やさしい教育心理学</t>
    <phoneticPr fontId="2"/>
  </si>
  <si>
    <t>鎌原雅彦, 竹綱誠一郎</t>
    <phoneticPr fontId="2"/>
  </si>
  <si>
    <t xml:space="preserve">有斐閣アルマ </t>
    <phoneticPr fontId="2"/>
  </si>
  <si>
    <t>第3版</t>
    <phoneticPr fontId="2"/>
  </si>
  <si>
    <t>有斐閣</t>
    <phoneticPr fontId="2"/>
  </si>
  <si>
    <t>9784641124585</t>
    <phoneticPr fontId="2"/>
  </si>
  <si>
    <t>宗教学</t>
    <rPh sb="0" eb="2">
      <t>シュウキョウ</t>
    </rPh>
    <rPh sb="2" eb="3">
      <t>ガク</t>
    </rPh>
    <phoneticPr fontId="2"/>
  </si>
  <si>
    <t>山田仁史</t>
    <phoneticPr fontId="2"/>
  </si>
  <si>
    <t>TT22072404</t>
  </si>
  <si>
    <t>ET00019332</t>
  </si>
  <si>
    <t>新・神話学入門</t>
  </si>
  <si>
    <t>山田仁史</t>
  </si>
  <si>
    <t>朝倉書店</t>
  </si>
  <si>
    <t>9784254500257</t>
  </si>
  <si>
    <t>栗原</t>
    <rPh sb="0" eb="2">
      <t>クリハラ</t>
    </rPh>
    <phoneticPr fontId="9"/>
  </si>
  <si>
    <t>化学Ａ</t>
    <phoneticPr fontId="2"/>
  </si>
  <si>
    <t>豊田耕三</t>
    <rPh sb="0" eb="2">
      <t>トヨダ</t>
    </rPh>
    <rPh sb="2" eb="4">
      <t>コウゾウ</t>
    </rPh>
    <phoneticPr fontId="2"/>
  </si>
  <si>
    <t>TT21833509</t>
    <phoneticPr fontId="2"/>
  </si>
  <si>
    <t>ET00010398</t>
  </si>
  <si>
    <t>単位が取れる量子化学ノート</t>
  </si>
  <si>
    <t>福間智人著 ; 講談社サイエンティフィク編</t>
  </si>
  <si>
    <t>講談社</t>
  </si>
  <si>
    <t>9784061544581</t>
  </si>
  <si>
    <t>化学Ａ</t>
    <phoneticPr fontId="2"/>
  </si>
  <si>
    <t>小室貴士</t>
    <rPh sb="0" eb="2">
      <t>コムロ</t>
    </rPh>
    <rPh sb="2" eb="4">
      <t>タカシ</t>
    </rPh>
    <phoneticPr fontId="2"/>
  </si>
  <si>
    <t>TT21900940</t>
  </si>
  <si>
    <t>ET00012512</t>
    <phoneticPr fontId="2"/>
  </si>
  <si>
    <t>化学結合論</t>
  </si>
  <si>
    <t>中田宗隆</t>
  </si>
  <si>
    <t>物理化学入門シリーズ</t>
  </si>
  <si>
    <t>裳華房</t>
  </si>
  <si>
    <t>9784785375058</t>
    <phoneticPr fontId="2"/>
  </si>
  <si>
    <t>化学Ａ</t>
    <phoneticPr fontId="2"/>
  </si>
  <si>
    <t>叶深</t>
    <phoneticPr fontId="2"/>
  </si>
  <si>
    <t>TT22052149</t>
  </si>
  <si>
    <t>ET00012450</t>
  </si>
  <si>
    <t>物理化学</t>
  </si>
  <si>
    <t>真船文隆, 渡辺正</t>
  </si>
  <si>
    <t>化学はじめの一歩シリーズ ; 2</t>
  </si>
  <si>
    <t>9784759827668</t>
  </si>
  <si>
    <t>化学Ａ</t>
    <phoneticPr fontId="2"/>
  </si>
  <si>
    <t>叶深</t>
    <phoneticPr fontId="2"/>
  </si>
  <si>
    <t>TT22122277</t>
  </si>
  <si>
    <t>ET00019473</t>
  </si>
  <si>
    <t>安藤耕司, 中井浩巳著</t>
  </si>
  <si>
    <t>化学の基本シリーズ ; 3</t>
  </si>
  <si>
    <t>動かして学ぶ数理統計学</t>
    <phoneticPr fontId="2"/>
  </si>
  <si>
    <t>田村光平</t>
    <phoneticPr fontId="2"/>
  </si>
  <si>
    <t>2,4,6,8</t>
  </si>
  <si>
    <t>TT21890251</t>
  </si>
  <si>
    <t>ET00019313</t>
  </si>
  <si>
    <t>データ解析のための統計モデリング入門 : 一般化線形モデル・階層ベイズモデル・MCMC</t>
  </si>
  <si>
    <t>久保拓弥</t>
  </si>
  <si>
    <t>確率と情報の科学</t>
  </si>
  <si>
    <t>動かして学ぶ数理統計学</t>
    <phoneticPr fontId="2"/>
  </si>
  <si>
    <t>田村光平</t>
    <phoneticPr fontId="2"/>
  </si>
  <si>
    <t>TT22062234</t>
  </si>
  <si>
    <t>ET00013698</t>
  </si>
  <si>
    <t>StanとRでベイズ統計モデリング</t>
    <phoneticPr fontId="2"/>
  </si>
  <si>
    <t>松浦健太郎</t>
  </si>
  <si>
    <t>Wonderful R ; 2</t>
  </si>
  <si>
    <t>共立出版</t>
  </si>
  <si>
    <t>9784320991811</t>
  </si>
  <si>
    <t>TT21978309</t>
  </si>
  <si>
    <t>ET00018127</t>
  </si>
  <si>
    <t>大学改革を成功に導くキーワード30 : 「大学冬の時代」を生き抜くために</t>
    <phoneticPr fontId="2"/>
  </si>
  <si>
    <t>濱名篤 [ほか]</t>
  </si>
  <si>
    <t>学事出版</t>
  </si>
  <si>
    <t>曲がった空間の幾何学</t>
    <phoneticPr fontId="2"/>
  </si>
  <si>
    <t>宮岡礼子</t>
    <rPh sb="0" eb="2">
      <t>ミヤオカ</t>
    </rPh>
    <rPh sb="2" eb="4">
      <t>レイコ</t>
    </rPh>
    <phoneticPr fontId="2"/>
  </si>
  <si>
    <t>TT22078640</t>
  </si>
  <si>
    <t>ET00019461</t>
  </si>
  <si>
    <t>曲がった空間の幾何学 : 現代の科学を支える非ユークリッド幾何とは</t>
  </si>
  <si>
    <t>宮岡礼子</t>
  </si>
  <si>
    <t>ブルーバックス ; B-2023</t>
  </si>
  <si>
    <t>がんと老化の生物学</t>
    <phoneticPr fontId="2"/>
  </si>
  <si>
    <t>水野健作</t>
    <phoneticPr fontId="2"/>
  </si>
  <si>
    <t>TT21749437</t>
  </si>
  <si>
    <t>ET00019432</t>
  </si>
  <si>
    <t>老化はなぜ進むのか : 遺伝子レベルで解明された巧妙なメカニズム</t>
  </si>
  <si>
    <t>近藤祥司</t>
  </si>
  <si>
    <t>ブルーバックス ; B1662</t>
  </si>
  <si>
    <t>日本の民間信仰</t>
    <phoneticPr fontId="2"/>
  </si>
  <si>
    <t>鈴木岩弓</t>
    <phoneticPr fontId="2"/>
  </si>
  <si>
    <t>TT21743196</t>
  </si>
  <si>
    <t>ET00019419</t>
  </si>
  <si>
    <t>日本の民俗信仰</t>
  </si>
  <si>
    <t>宮本袈裟雄, 谷口貢</t>
  </si>
  <si>
    <t>八千代出版</t>
  </si>
  <si>
    <t>1,3,5,7</t>
  </si>
  <si>
    <t>TT22083324</t>
  </si>
  <si>
    <t>ET00013762</t>
  </si>
  <si>
    <t>これからレポート・卒論を書く若者のために</t>
  </si>
  <si>
    <t>酒井聡樹</t>
  </si>
  <si>
    <t>9784320994270</t>
  </si>
  <si>
    <t>TOUR</t>
    <phoneticPr fontId="2"/>
  </si>
  <si>
    <t>「レポート力」アップのための情報探索入門</t>
    <phoneticPr fontId="2"/>
  </si>
  <si>
    <t>東北大学附属図書館</t>
  </si>
  <si>
    <t>TOURあり</t>
    <phoneticPr fontId="2"/>
  </si>
  <si>
    <t>教育の制度と経営</t>
    <phoneticPr fontId="2"/>
  </si>
  <si>
    <t>大迫章史</t>
    <phoneticPr fontId="2"/>
  </si>
  <si>
    <t>TT22144693</t>
  </si>
  <si>
    <t>ET00019465</t>
  </si>
  <si>
    <t>新しい教育通義</t>
  </si>
  <si>
    <t>高橋陽一</t>
  </si>
  <si>
    <t>武蔵野美術大学出版局</t>
  </si>
  <si>
    <t>林雅子</t>
    <rPh sb="0" eb="1">
      <t>ハヤシ</t>
    </rPh>
    <rPh sb="1" eb="3">
      <t>マサコ</t>
    </rPh>
    <phoneticPr fontId="2"/>
  </si>
  <si>
    <t>TT21718586</t>
  </si>
  <si>
    <t>ET00018097</t>
  </si>
  <si>
    <t>談話 ; 待遇表現</t>
    <phoneticPr fontId="2"/>
  </si>
  <si>
    <t>日本語記述文法研究会</t>
  </si>
  <si>
    <t>現代日本語文法</t>
  </si>
  <si>
    <t>くろしお出版</t>
  </si>
  <si>
    <t>田中</t>
    <rPh sb="0" eb="2">
      <t>タナカ</t>
    </rPh>
    <phoneticPr fontId="7"/>
  </si>
  <si>
    <t>社会の構造，課題解決型（ＰＢＬ）演習Ａ</t>
    <phoneticPr fontId="2"/>
  </si>
  <si>
    <t>松原 久，横関 理恵</t>
    <phoneticPr fontId="2"/>
  </si>
  <si>
    <t>TT22096305</t>
  </si>
  <si>
    <t>ET00019466</t>
  </si>
  <si>
    <t>原発震災と避難 : 原子力政策の転換は可能か</t>
  </si>
  <si>
    <t>長谷川公一, 山本薫子</t>
  </si>
  <si>
    <t>シリーズ被災地から未来を考える</t>
  </si>
  <si>
    <t>4/6/8</t>
  </si>
  <si>
    <t>TT22084043</t>
  </si>
  <si>
    <t>ET00014914</t>
  </si>
  <si>
    <t>目でみるERと麻酔</t>
  </si>
  <si>
    <t>高崎眞弓, 山内正憲</t>
  </si>
  <si>
    <t>文光堂</t>
  </si>
  <si>
    <t>情報基礎Ａ</t>
    <phoneticPr fontId="2"/>
  </si>
  <si>
    <t>伊藤健洋</t>
    <rPh sb="0" eb="2">
      <t>イトウ</t>
    </rPh>
    <rPh sb="2" eb="4">
      <t>タケヒロ</t>
    </rPh>
    <phoneticPr fontId="2"/>
  </si>
  <si>
    <t>TT22047325</t>
  </si>
  <si>
    <t>ET00019439</t>
  </si>
  <si>
    <t>コンピュテーショナル・シンキング</t>
    <phoneticPr fontId="2"/>
  </si>
  <si>
    <t>磯辺秀司ほか</t>
    <rPh sb="0" eb="1">
      <t>イソ</t>
    </rPh>
    <rPh sb="2" eb="3">
      <t>ヒデ</t>
    </rPh>
    <rPh sb="3" eb="4">
      <t>ツカサ</t>
    </rPh>
    <phoneticPr fontId="10"/>
  </si>
  <si>
    <t>共立出版</t>
    <rPh sb="0" eb="2">
      <t>キョウリツ</t>
    </rPh>
    <rPh sb="2" eb="4">
      <t>シュッパン</t>
    </rPh>
    <phoneticPr fontId="10"/>
  </si>
  <si>
    <t>9784320985728</t>
    <phoneticPr fontId="2"/>
  </si>
  <si>
    <t>P1475-1477,1479-1484　学内蔵書あり　本館・通研・工学分館</t>
    <rPh sb="21" eb="23">
      <t>ガクナイ</t>
    </rPh>
    <rPh sb="23" eb="25">
      <t>ゾウショ</t>
    </rPh>
    <rPh sb="28" eb="30">
      <t>ホンカン</t>
    </rPh>
    <rPh sb="31" eb="32">
      <t>ツウ</t>
    </rPh>
    <rPh sb="32" eb="33">
      <t>ケン</t>
    </rPh>
    <rPh sb="34" eb="36">
      <t>コウガク</t>
    </rPh>
    <rPh sb="36" eb="38">
      <t>ブンカン</t>
    </rPh>
    <phoneticPr fontId="10"/>
  </si>
  <si>
    <t>情報基礎Ａ</t>
    <phoneticPr fontId="2"/>
  </si>
  <si>
    <t>加賀谷豊、岩﨑淳也</t>
    <rPh sb="0" eb="3">
      <t>カガヤ</t>
    </rPh>
    <rPh sb="3" eb="4">
      <t>ユタカ</t>
    </rPh>
    <rPh sb="5" eb="7">
      <t>イワサキ</t>
    </rPh>
    <rPh sb="7" eb="9">
      <t>ジュンヤ</t>
    </rPh>
    <phoneticPr fontId="2"/>
  </si>
  <si>
    <t>コンピュテーショナル・シンキング</t>
    <phoneticPr fontId="2"/>
  </si>
  <si>
    <t>9784320985728</t>
    <phoneticPr fontId="2"/>
  </si>
  <si>
    <t>早川美徳、酒井正夫</t>
    <rPh sb="0" eb="2">
      <t>ハヤカワ</t>
    </rPh>
    <rPh sb="2" eb="4">
      <t>ヨシノリ</t>
    </rPh>
    <rPh sb="5" eb="7">
      <t>サカイ</t>
    </rPh>
    <rPh sb="7" eb="9">
      <t>マサオ</t>
    </rPh>
    <phoneticPr fontId="2"/>
  </si>
  <si>
    <t>コンピュテーショナル・シンキング</t>
    <phoneticPr fontId="2"/>
  </si>
  <si>
    <t>9784320985728</t>
    <phoneticPr fontId="2"/>
  </si>
  <si>
    <t>三石大、長谷川真吾</t>
    <rPh sb="0" eb="2">
      <t>ミツイシ</t>
    </rPh>
    <rPh sb="2" eb="3">
      <t>ダイ</t>
    </rPh>
    <rPh sb="4" eb="7">
      <t>ハセガワ</t>
    </rPh>
    <rPh sb="7" eb="9">
      <t>シンゴ</t>
    </rPh>
    <phoneticPr fontId="2"/>
  </si>
  <si>
    <t>全眞嬉</t>
    <rPh sb="0" eb="1">
      <t>ゼン</t>
    </rPh>
    <rPh sb="1" eb="2">
      <t>マ</t>
    </rPh>
    <rPh sb="2" eb="3">
      <t>ウレ</t>
    </rPh>
    <phoneticPr fontId="2"/>
  </si>
  <si>
    <t>9784320985728</t>
    <phoneticPr fontId="2"/>
  </si>
  <si>
    <t>北村成史、小倉隆英、土橋卓、佐藤和宏、市地慶</t>
    <rPh sb="0" eb="2">
      <t>キタムラ</t>
    </rPh>
    <rPh sb="2" eb="3">
      <t>セイ</t>
    </rPh>
    <rPh sb="3" eb="4">
      <t>シ</t>
    </rPh>
    <rPh sb="5" eb="7">
      <t>オグラ</t>
    </rPh>
    <rPh sb="7" eb="9">
      <t>タカヒデ</t>
    </rPh>
    <rPh sb="10" eb="12">
      <t>ドバシ</t>
    </rPh>
    <rPh sb="12" eb="13">
      <t>タク</t>
    </rPh>
    <rPh sb="14" eb="16">
      <t>サトウ</t>
    </rPh>
    <rPh sb="16" eb="18">
      <t>カズヒロ</t>
    </rPh>
    <rPh sb="19" eb="21">
      <t>イチヂ</t>
    </rPh>
    <rPh sb="21" eb="22">
      <t>ケイ</t>
    </rPh>
    <phoneticPr fontId="2"/>
  </si>
  <si>
    <t>9784320985728</t>
    <phoneticPr fontId="2"/>
  </si>
  <si>
    <t>小泉英介、静谷啓樹</t>
    <rPh sb="0" eb="2">
      <t>コイズミ</t>
    </rPh>
    <rPh sb="2" eb="4">
      <t>エイスケ</t>
    </rPh>
    <rPh sb="5" eb="7">
      <t>シズヤ</t>
    </rPh>
    <rPh sb="7" eb="9">
      <t>ケイジュ</t>
    </rPh>
    <phoneticPr fontId="2"/>
  </si>
  <si>
    <t>磯辺秀司</t>
    <rPh sb="0" eb="2">
      <t>イソベ</t>
    </rPh>
    <rPh sb="2" eb="4">
      <t>シュウジ</t>
    </rPh>
    <phoneticPr fontId="2"/>
  </si>
  <si>
    <t>9784320985728</t>
    <phoneticPr fontId="2"/>
  </si>
  <si>
    <t>情報基礎B</t>
    <phoneticPr fontId="2"/>
  </si>
  <si>
    <t>村山卓</t>
    <rPh sb="0" eb="2">
      <t>ムラヤマ</t>
    </rPh>
    <rPh sb="2" eb="3">
      <t>タク</t>
    </rPh>
    <phoneticPr fontId="2"/>
  </si>
  <si>
    <t>村上太一</t>
    <rPh sb="0" eb="2">
      <t>ムラカミ</t>
    </rPh>
    <rPh sb="2" eb="4">
      <t>タイチ</t>
    </rPh>
    <phoneticPr fontId="2"/>
  </si>
  <si>
    <t>菅谷至寛</t>
    <rPh sb="0" eb="2">
      <t>スガヤ</t>
    </rPh>
    <rPh sb="2" eb="3">
      <t>イタル</t>
    </rPh>
    <rPh sb="3" eb="4">
      <t>ヒロシ</t>
    </rPh>
    <phoneticPr fontId="2"/>
  </si>
  <si>
    <t>情報基礎B</t>
    <phoneticPr fontId="2"/>
  </si>
  <si>
    <t>杉田典大</t>
    <rPh sb="0" eb="2">
      <t>スギタ</t>
    </rPh>
    <rPh sb="2" eb="4">
      <t>ノリヒロ</t>
    </rPh>
    <phoneticPr fontId="2"/>
  </si>
  <si>
    <t>コンピュテーショナル・シンキング</t>
    <phoneticPr fontId="2"/>
  </si>
  <si>
    <t>林大和</t>
    <rPh sb="0" eb="1">
      <t>ハヤシ</t>
    </rPh>
    <rPh sb="1" eb="3">
      <t>ヤマト</t>
    </rPh>
    <phoneticPr fontId="2"/>
  </si>
  <si>
    <t>情報基礎B</t>
    <phoneticPr fontId="2"/>
  </si>
  <si>
    <t>狩川大輔、高橋信</t>
    <rPh sb="0" eb="2">
      <t>カリカワ</t>
    </rPh>
    <rPh sb="2" eb="4">
      <t>ダイスケ</t>
    </rPh>
    <rPh sb="5" eb="7">
      <t>タカハシ</t>
    </rPh>
    <rPh sb="7" eb="8">
      <t>マコト</t>
    </rPh>
    <phoneticPr fontId="2"/>
  </si>
  <si>
    <t>Xavier Dahan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</si>
</sst>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);\(0\)"/>
    <numFmt numFmtId="178" formatCode="0_ ;[Red]\-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56" fontId="1" fillId="2" borderId="0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76" fontId="1" fillId="0" borderId="2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/>
    </xf>
    <xf numFmtId="11" fontId="1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tabSelected="1" zoomScaleNormal="100" workbookViewId="0">
      <selection activeCell="E2" sqref="E2"/>
    </sheetView>
  </sheetViews>
  <sheetFormatPr defaultRowHeight="12" x14ac:dyDescent="0.15"/>
  <cols>
    <col min="1" max="1" width="3.375" style="17" customWidth="1"/>
    <col min="2" max="2" width="20.875" style="56" customWidth="1"/>
    <col min="3" max="3" width="23.5" style="17" customWidth="1"/>
    <col min="4" max="4" width="8.25" style="57" customWidth="1"/>
    <col min="5" max="5" width="34.25" style="58" customWidth="1"/>
    <col min="6" max="6" width="9.375" style="59" hidden="1" customWidth="1"/>
    <col min="7" max="7" width="10.375" style="60" hidden="1" customWidth="1"/>
    <col min="8" max="8" width="10.375" style="17" hidden="1" customWidth="1"/>
    <col min="9" max="9" width="8" style="60" hidden="1" customWidth="1"/>
    <col min="10" max="10" width="7.125" style="17" customWidth="1"/>
    <col min="11" max="11" width="9.75" style="56" customWidth="1"/>
    <col min="12" max="12" width="17.5" style="56" customWidth="1"/>
    <col min="13" max="13" width="6.75" style="59" customWidth="1"/>
    <col min="14" max="14" width="17.25" style="59" customWidth="1"/>
    <col min="15" max="15" width="5.75" style="57" customWidth="1"/>
    <col min="16" max="16" width="13.75" style="61" bestFit="1" customWidth="1"/>
    <col min="17" max="17" width="13.75" style="57" bestFit="1" customWidth="1"/>
    <col min="18" max="18" width="14" style="17" hidden="1" customWidth="1"/>
    <col min="19" max="21" width="0" style="62" hidden="1" customWidth="1"/>
    <col min="22" max="28" width="9" style="17"/>
    <col min="29" max="16384" width="9" style="62"/>
  </cols>
  <sheetData>
    <row r="1" spans="1:28" s="1" customFormat="1" x14ac:dyDescent="0.15">
      <c r="B1" s="2" t="s">
        <v>0</v>
      </c>
      <c r="C1" s="3" t="s">
        <v>1</v>
      </c>
      <c r="D1" s="3" t="s">
        <v>2</v>
      </c>
      <c r="E1" s="4" t="s">
        <v>3</v>
      </c>
      <c r="F1" s="3" t="s">
        <v>4</v>
      </c>
      <c r="G1" s="5" t="s">
        <v>5</v>
      </c>
      <c r="H1" s="3" t="s">
        <v>6</v>
      </c>
      <c r="I1" s="5" t="s">
        <v>3</v>
      </c>
      <c r="J1" s="3" t="s">
        <v>7</v>
      </c>
      <c r="K1" s="2" t="s">
        <v>8</v>
      </c>
      <c r="L1" s="2" t="s">
        <v>9</v>
      </c>
      <c r="M1" s="3" t="s">
        <v>10</v>
      </c>
      <c r="N1" s="3" t="s">
        <v>11</v>
      </c>
      <c r="O1" s="3" t="s">
        <v>12</v>
      </c>
      <c r="P1" s="6" t="s">
        <v>13</v>
      </c>
      <c r="Q1" s="3" t="s">
        <v>14</v>
      </c>
      <c r="R1" s="7" t="s">
        <v>15</v>
      </c>
      <c r="S1" s="1" t="s">
        <v>16</v>
      </c>
    </row>
    <row r="2" spans="1:28" s="17" customFormat="1" ht="36" x14ac:dyDescent="0.15">
      <c r="A2" s="8"/>
      <c r="B2" s="9" t="s">
        <v>17</v>
      </c>
      <c r="C2" s="8" t="s">
        <v>18</v>
      </c>
      <c r="D2" s="10">
        <v>1</v>
      </c>
      <c r="E2" s="11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法学部入門 : はじめて法律を学ぶ人のための道案内</v>
      </c>
      <c r="F2" s="12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13" t="s">
        <v>19</v>
      </c>
      <c r="H2" s="8" t="s">
        <v>20</v>
      </c>
      <c r="I2" s="13" t="s">
        <v>21</v>
      </c>
      <c r="J2" s="8"/>
      <c r="K2" s="9" t="s">
        <v>22</v>
      </c>
      <c r="L2" s="9"/>
      <c r="M2" s="14" t="s">
        <v>23</v>
      </c>
      <c r="N2" s="14" t="s">
        <v>24</v>
      </c>
      <c r="O2" s="10">
        <v>2017</v>
      </c>
      <c r="P2" s="15" t="s">
        <v>25</v>
      </c>
      <c r="Q2" s="10"/>
      <c r="R2" s="8"/>
      <c r="S2" s="16" t="s">
        <v>26</v>
      </c>
    </row>
    <row r="3" spans="1:28" s="17" customFormat="1" ht="24" x14ac:dyDescent="0.15">
      <c r="A3" s="8"/>
      <c r="B3" s="9" t="s">
        <v>17</v>
      </c>
      <c r="C3" s="8" t="s">
        <v>27</v>
      </c>
      <c r="D3" s="10">
        <v>1</v>
      </c>
      <c r="E3" s="11" t="str">
        <f t="shared" ref="E3:E66" si="0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I3)</f>
        <v>経営戦略を見る目と考える力を養う</v>
      </c>
      <c r="F3" s="12" t="str">
        <f t="shared" ref="F3:F66" si="1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"電子ブック")</f>
        <v>電子ブック</v>
      </c>
      <c r="G3" s="13" t="s">
        <v>28</v>
      </c>
      <c r="H3" s="8" t="s">
        <v>29</v>
      </c>
      <c r="I3" s="13" t="s">
        <v>30</v>
      </c>
      <c r="J3" s="8"/>
      <c r="K3" s="9" t="s">
        <v>31</v>
      </c>
      <c r="L3" s="9" t="s">
        <v>32</v>
      </c>
      <c r="M3" s="14"/>
      <c r="N3" s="14" t="s">
        <v>33</v>
      </c>
      <c r="O3" s="10">
        <v>2014</v>
      </c>
      <c r="P3" s="15" t="s">
        <v>34</v>
      </c>
      <c r="Q3" s="10"/>
      <c r="R3" s="8"/>
      <c r="S3" s="17" t="s">
        <v>26</v>
      </c>
    </row>
    <row r="4" spans="1:28" s="17" customFormat="1" ht="48" x14ac:dyDescent="0.15">
      <c r="A4" s="8"/>
      <c r="B4" s="9" t="s">
        <v>17</v>
      </c>
      <c r="C4" s="8" t="s">
        <v>35</v>
      </c>
      <c r="D4" s="10">
        <v>1</v>
      </c>
      <c r="E4" s="11" t="str">
        <f t="shared" si="0"/>
        <v>暴力と不平等の人類史 : 戦争・革命・崩壊・疫病</v>
      </c>
      <c r="F4" s="12" t="str">
        <f t="shared" si="1"/>
        <v>電子ブック</v>
      </c>
      <c r="G4" s="13" t="s">
        <v>36</v>
      </c>
      <c r="H4" s="8" t="s">
        <v>37</v>
      </c>
      <c r="I4" s="13" t="s">
        <v>38</v>
      </c>
      <c r="J4" s="8"/>
      <c r="K4" s="9" t="s">
        <v>39</v>
      </c>
      <c r="L4" s="9"/>
      <c r="M4" s="14"/>
      <c r="N4" s="14" t="s">
        <v>33</v>
      </c>
      <c r="O4" s="10">
        <v>2019</v>
      </c>
      <c r="P4" s="15" t="s">
        <v>40</v>
      </c>
      <c r="Q4" s="10"/>
      <c r="R4" s="8"/>
      <c r="S4" s="16" t="s">
        <v>26</v>
      </c>
    </row>
    <row r="5" spans="1:28" s="17" customFormat="1" ht="40.5" x14ac:dyDescent="0.15">
      <c r="A5" s="8"/>
      <c r="B5" s="9" t="s">
        <v>17</v>
      </c>
      <c r="C5" s="8" t="s">
        <v>41</v>
      </c>
      <c r="D5" s="10">
        <v>1</v>
      </c>
      <c r="E5" s="11" t="str">
        <f t="shared" si="0"/>
        <v>ゼロからわかるブラックホール : 時空を歪める暗黒天体が吸い込み、輝き、噴出するメカニズム</v>
      </c>
      <c r="F5" s="12" t="str">
        <f t="shared" si="1"/>
        <v>電子ブック</v>
      </c>
      <c r="G5" s="13" t="s">
        <v>42</v>
      </c>
      <c r="H5" s="8" t="s">
        <v>43</v>
      </c>
      <c r="I5" s="13" t="s">
        <v>44</v>
      </c>
      <c r="J5" s="8"/>
      <c r="K5" s="9" t="s">
        <v>45</v>
      </c>
      <c r="L5" s="9" t="s">
        <v>46</v>
      </c>
      <c r="M5" s="14"/>
      <c r="N5" s="14" t="s">
        <v>47</v>
      </c>
      <c r="O5" s="10">
        <v>2011</v>
      </c>
      <c r="P5" s="18">
        <v>9784062577281</v>
      </c>
      <c r="Q5" s="10"/>
      <c r="R5" s="8"/>
      <c r="S5" s="17" t="s">
        <v>48</v>
      </c>
    </row>
    <row r="6" spans="1:28" s="17" customFormat="1" ht="13.5" x14ac:dyDescent="0.15">
      <c r="A6" s="8"/>
      <c r="B6" s="9" t="s">
        <v>17</v>
      </c>
      <c r="C6" s="8" t="s">
        <v>49</v>
      </c>
      <c r="D6" s="10">
        <v>1</v>
      </c>
      <c r="E6" s="11" t="str">
        <f t="shared" si="0"/>
        <v>群論への30講</v>
      </c>
      <c r="F6" s="12" t="str">
        <f t="shared" si="1"/>
        <v>電子ブック</v>
      </c>
      <c r="G6" s="13" t="s">
        <v>50</v>
      </c>
      <c r="H6" s="8" t="s">
        <v>51</v>
      </c>
      <c r="I6" s="13" t="s">
        <v>52</v>
      </c>
      <c r="J6" s="8"/>
      <c r="K6" s="9" t="s">
        <v>53</v>
      </c>
      <c r="L6" s="9" t="s">
        <v>54</v>
      </c>
      <c r="M6" s="14"/>
      <c r="N6" s="14" t="s">
        <v>55</v>
      </c>
      <c r="O6" s="10">
        <v>1989</v>
      </c>
      <c r="P6" s="15">
        <v>4254114834</v>
      </c>
      <c r="Q6" s="10"/>
      <c r="R6" s="8"/>
      <c r="S6" s="17" t="s">
        <v>48</v>
      </c>
    </row>
    <row r="7" spans="1:28" s="19" customFormat="1" ht="13.5" x14ac:dyDescent="0.15">
      <c r="A7" s="8"/>
      <c r="B7" s="9" t="s">
        <v>17</v>
      </c>
      <c r="C7" s="8" t="s">
        <v>56</v>
      </c>
      <c r="D7" s="10">
        <v>1</v>
      </c>
      <c r="E7" s="11" t="str">
        <f t="shared" si="0"/>
        <v>Rで楽しむ統計</v>
      </c>
      <c r="F7" s="12" t="str">
        <f t="shared" si="1"/>
        <v>電子ブック</v>
      </c>
      <c r="G7" s="13" t="s">
        <v>57</v>
      </c>
      <c r="H7" s="8" t="s">
        <v>58</v>
      </c>
      <c r="I7" s="13" t="s">
        <v>59</v>
      </c>
      <c r="J7" s="8"/>
      <c r="K7" s="9" t="s">
        <v>60</v>
      </c>
      <c r="L7" s="9" t="s">
        <v>61</v>
      </c>
      <c r="M7" s="14"/>
      <c r="N7" s="14" t="s">
        <v>62</v>
      </c>
      <c r="O7" s="10">
        <v>2016</v>
      </c>
      <c r="P7" s="15">
        <v>9784320112414</v>
      </c>
      <c r="Q7" s="10"/>
      <c r="R7" s="8"/>
      <c r="S7" s="19" t="s">
        <v>48</v>
      </c>
      <c r="V7" s="17"/>
      <c r="W7" s="17"/>
      <c r="X7" s="17"/>
      <c r="Y7" s="17"/>
      <c r="Z7" s="17"/>
      <c r="AA7" s="17"/>
      <c r="AB7" s="17"/>
    </row>
    <row r="8" spans="1:28" s="19" customFormat="1" ht="13.5" x14ac:dyDescent="0.15">
      <c r="A8" s="8"/>
      <c r="B8" s="9" t="s">
        <v>63</v>
      </c>
      <c r="C8" s="8" t="s">
        <v>64</v>
      </c>
      <c r="D8" s="10">
        <v>1</v>
      </c>
      <c r="E8" s="11" t="str">
        <f t="shared" si="0"/>
        <v>Rで楽しむ統計</v>
      </c>
      <c r="F8" s="12" t="str">
        <f t="shared" si="1"/>
        <v>電子ブック</v>
      </c>
      <c r="G8" s="13" t="s">
        <v>57</v>
      </c>
      <c r="H8" s="8" t="s">
        <v>65</v>
      </c>
      <c r="I8" s="13" t="s">
        <v>66</v>
      </c>
      <c r="J8" s="8"/>
      <c r="K8" s="9" t="s">
        <v>67</v>
      </c>
      <c r="L8" s="9" t="s">
        <v>68</v>
      </c>
      <c r="M8" s="14"/>
      <c r="N8" s="14" t="s">
        <v>69</v>
      </c>
      <c r="O8" s="10">
        <v>2016</v>
      </c>
      <c r="P8" s="15">
        <v>9784320112414</v>
      </c>
      <c r="Q8" s="10"/>
      <c r="R8" s="8"/>
      <c r="S8" s="19" t="s">
        <v>48</v>
      </c>
      <c r="V8" s="17"/>
      <c r="W8" s="17"/>
      <c r="X8" s="17"/>
      <c r="Y8" s="17"/>
      <c r="Z8" s="17"/>
      <c r="AA8" s="17"/>
      <c r="AB8" s="17"/>
    </row>
    <row r="9" spans="1:28" s="19" customFormat="1" ht="13.5" x14ac:dyDescent="0.15">
      <c r="A9" s="8"/>
      <c r="B9" s="9" t="s">
        <v>70</v>
      </c>
      <c r="C9" s="8" t="s">
        <v>71</v>
      </c>
      <c r="D9" s="10">
        <v>1</v>
      </c>
      <c r="E9" s="11" t="str">
        <f t="shared" si="0"/>
        <v>麻酔への知的アプローチ</v>
      </c>
      <c r="F9" s="12" t="str">
        <f t="shared" si="1"/>
        <v>電子ブック</v>
      </c>
      <c r="G9" s="13" t="s">
        <v>72</v>
      </c>
      <c r="H9" s="8" t="s">
        <v>73</v>
      </c>
      <c r="I9" s="13" t="s">
        <v>74</v>
      </c>
      <c r="J9" s="8"/>
      <c r="K9" s="9" t="s">
        <v>75</v>
      </c>
      <c r="L9" s="9"/>
      <c r="M9" s="14" t="s">
        <v>76</v>
      </c>
      <c r="N9" s="14" t="s">
        <v>77</v>
      </c>
      <c r="O9" s="10">
        <v>2018</v>
      </c>
      <c r="P9" s="15">
        <v>9784784962129</v>
      </c>
      <c r="Q9" s="10"/>
      <c r="R9" s="8"/>
      <c r="S9" s="19" t="s">
        <v>78</v>
      </c>
      <c r="V9" s="17"/>
      <c r="W9" s="17"/>
      <c r="X9" s="17"/>
      <c r="Y9" s="17"/>
      <c r="Z9" s="17"/>
      <c r="AA9" s="17"/>
      <c r="AB9" s="17"/>
    </row>
    <row r="10" spans="1:28" s="19" customFormat="1" ht="13.5" x14ac:dyDescent="0.15">
      <c r="A10" s="8"/>
      <c r="B10" s="9" t="s">
        <v>17</v>
      </c>
      <c r="C10" s="8" t="s">
        <v>79</v>
      </c>
      <c r="D10" s="10">
        <v>1</v>
      </c>
      <c r="E10" s="11" t="str">
        <f t="shared" si="0"/>
        <v>麻酔への知的アプローチ</v>
      </c>
      <c r="F10" s="12" t="str">
        <f t="shared" si="1"/>
        <v>電子ブック</v>
      </c>
      <c r="G10" s="13" t="s">
        <v>80</v>
      </c>
      <c r="H10" s="8" t="s">
        <v>73</v>
      </c>
      <c r="I10" s="13" t="s">
        <v>81</v>
      </c>
      <c r="J10" s="8"/>
      <c r="K10" s="9" t="s">
        <v>75</v>
      </c>
      <c r="L10" s="9"/>
      <c r="M10" s="14" t="s">
        <v>76</v>
      </c>
      <c r="N10" s="14" t="s">
        <v>82</v>
      </c>
      <c r="O10" s="10">
        <v>2018</v>
      </c>
      <c r="P10" s="15">
        <v>9784784962129</v>
      </c>
      <c r="Q10" s="10"/>
      <c r="R10" s="8"/>
      <c r="S10" s="19" t="s">
        <v>78</v>
      </c>
      <c r="V10" s="17"/>
      <c r="W10" s="17"/>
      <c r="X10" s="17"/>
      <c r="Y10" s="17"/>
      <c r="Z10" s="17"/>
      <c r="AA10" s="17"/>
      <c r="AB10" s="17"/>
    </row>
    <row r="11" spans="1:28" s="19" customFormat="1" ht="24" x14ac:dyDescent="0.15">
      <c r="A11" s="8"/>
      <c r="B11" s="9" t="s">
        <v>17</v>
      </c>
      <c r="C11" s="8" t="s">
        <v>83</v>
      </c>
      <c r="D11" s="10">
        <v>1</v>
      </c>
      <c r="E11" s="11" t="str">
        <f t="shared" si="0"/>
        <v xml:space="preserve">Principles of health care ethics </v>
      </c>
      <c r="F11" s="12" t="str">
        <f t="shared" si="1"/>
        <v>電子ブック</v>
      </c>
      <c r="G11" s="13" t="s">
        <v>84</v>
      </c>
      <c r="H11" s="8" t="s">
        <v>85</v>
      </c>
      <c r="I11" s="13" t="s">
        <v>86</v>
      </c>
      <c r="J11" s="8"/>
      <c r="K11" s="9" t="s">
        <v>87</v>
      </c>
      <c r="L11" s="9"/>
      <c r="M11" s="14" t="s">
        <v>88</v>
      </c>
      <c r="N11" s="14" t="s">
        <v>89</v>
      </c>
      <c r="O11" s="10">
        <v>2007</v>
      </c>
      <c r="P11" s="15">
        <v>9780470027134</v>
      </c>
      <c r="Q11" s="10"/>
      <c r="R11" s="8"/>
      <c r="S11" s="19" t="s">
        <v>78</v>
      </c>
      <c r="V11" s="17"/>
      <c r="W11" s="17"/>
      <c r="X11" s="17"/>
      <c r="Y11" s="17"/>
      <c r="Z11" s="17"/>
      <c r="AA11" s="17"/>
      <c r="AB11" s="17"/>
    </row>
    <row r="12" spans="1:28" s="19" customFormat="1" ht="40.5" x14ac:dyDescent="0.15">
      <c r="A12" s="8"/>
      <c r="B12" s="9" t="s">
        <v>17</v>
      </c>
      <c r="C12" s="8" t="s">
        <v>90</v>
      </c>
      <c r="D12" s="10">
        <v>1</v>
      </c>
      <c r="E12" s="11" t="str">
        <f t="shared" si="0"/>
        <v>細胞の3次元組織化 : その最先端技術と材料技術 : 再生医療とその支援分野(細胞研究, 創薬研究)への応用と発展のために</v>
      </c>
      <c r="F12" s="12" t="str">
        <f t="shared" si="1"/>
        <v>電子ブック</v>
      </c>
      <c r="G12" s="13" t="s">
        <v>91</v>
      </c>
      <c r="H12" s="8" t="s">
        <v>92</v>
      </c>
      <c r="I12" s="13" t="s">
        <v>93</v>
      </c>
      <c r="J12" s="8"/>
      <c r="K12" s="9" t="s">
        <v>94</v>
      </c>
      <c r="L12" s="9" t="s">
        <v>95</v>
      </c>
      <c r="M12" s="14"/>
      <c r="N12" s="14" t="s">
        <v>96</v>
      </c>
      <c r="O12" s="10">
        <v>2014</v>
      </c>
      <c r="P12" s="15">
        <v>9784944157716</v>
      </c>
      <c r="Q12" s="10"/>
      <c r="R12" s="8"/>
      <c r="S12" s="19" t="s">
        <v>78</v>
      </c>
      <c r="V12" s="17"/>
      <c r="W12" s="17"/>
      <c r="X12" s="17"/>
      <c r="Y12" s="17"/>
      <c r="Z12" s="17"/>
      <c r="AA12" s="17"/>
      <c r="AB12" s="17"/>
    </row>
    <row r="13" spans="1:28" s="19" customFormat="1" ht="13.5" x14ac:dyDescent="0.15">
      <c r="A13" s="8"/>
      <c r="B13" s="9" t="s">
        <v>17</v>
      </c>
      <c r="C13" s="8" t="s">
        <v>97</v>
      </c>
      <c r="D13" s="10">
        <v>1</v>
      </c>
      <c r="E13" s="11" t="str">
        <f t="shared" si="0"/>
        <v xml:space="preserve">マウス実験の基礎知識 </v>
      </c>
      <c r="F13" s="12" t="str">
        <f t="shared" si="1"/>
        <v>電子ブック</v>
      </c>
      <c r="G13" s="13" t="s">
        <v>98</v>
      </c>
      <c r="H13" s="8" t="s">
        <v>99</v>
      </c>
      <c r="I13" s="13" t="s">
        <v>100</v>
      </c>
      <c r="J13" s="8"/>
      <c r="K13" s="9" t="s">
        <v>101</v>
      </c>
      <c r="L13" s="9"/>
      <c r="M13" s="14" t="s">
        <v>102</v>
      </c>
      <c r="N13" s="14" t="s">
        <v>103</v>
      </c>
      <c r="O13" s="10">
        <v>2013</v>
      </c>
      <c r="P13" s="15">
        <v>9784274504570</v>
      </c>
      <c r="Q13" s="20"/>
      <c r="R13" s="8"/>
      <c r="S13" s="19" t="s">
        <v>78</v>
      </c>
      <c r="V13" s="17"/>
      <c r="W13" s="17"/>
      <c r="X13" s="17"/>
      <c r="Y13" s="17"/>
      <c r="Z13" s="17"/>
      <c r="AA13" s="17"/>
      <c r="AB13" s="17"/>
    </row>
    <row r="14" spans="1:28" s="19" customFormat="1" ht="24" x14ac:dyDescent="0.15">
      <c r="A14" s="8"/>
      <c r="B14" s="9" t="s">
        <v>17</v>
      </c>
      <c r="C14" s="8" t="s">
        <v>104</v>
      </c>
      <c r="D14" s="10">
        <v>1</v>
      </c>
      <c r="E14" s="11" t="str">
        <f t="shared" si="0"/>
        <v>Introduction to solid state physics</v>
      </c>
      <c r="F14" s="12" t="str">
        <f t="shared" si="1"/>
        <v>電子ブック</v>
      </c>
      <c r="G14" s="13" t="s">
        <v>105</v>
      </c>
      <c r="H14" s="8" t="s">
        <v>106</v>
      </c>
      <c r="I14" s="13" t="s">
        <v>107</v>
      </c>
      <c r="J14" s="8"/>
      <c r="K14" s="9" t="s">
        <v>108</v>
      </c>
      <c r="L14" s="9"/>
      <c r="M14" s="14" t="s">
        <v>109</v>
      </c>
      <c r="N14" s="14" t="s">
        <v>110</v>
      </c>
      <c r="O14" s="10">
        <v>2018</v>
      </c>
      <c r="P14" s="15">
        <v>9781119454168</v>
      </c>
      <c r="Q14" s="21"/>
      <c r="R14" s="8"/>
      <c r="S14" s="19" t="s">
        <v>78</v>
      </c>
      <c r="V14" s="17"/>
      <c r="W14" s="17"/>
      <c r="X14" s="17"/>
      <c r="Y14" s="17"/>
      <c r="Z14" s="17"/>
      <c r="AA14" s="17"/>
      <c r="AB14" s="17"/>
    </row>
    <row r="15" spans="1:28" s="19" customFormat="1" ht="24" x14ac:dyDescent="0.15">
      <c r="A15" s="8"/>
      <c r="B15" s="9" t="s">
        <v>17</v>
      </c>
      <c r="C15" s="8" t="s">
        <v>111</v>
      </c>
      <c r="D15" s="10">
        <v>1</v>
      </c>
      <c r="E15" s="11" t="str">
        <f t="shared" si="0"/>
        <v>知能の原理</v>
      </c>
      <c r="F15" s="12" t="str">
        <f t="shared" si="1"/>
        <v>電子ブック</v>
      </c>
      <c r="G15" s="20" t="s">
        <v>112</v>
      </c>
      <c r="H15" s="10" t="s">
        <v>113</v>
      </c>
      <c r="I15" s="13" t="s">
        <v>114</v>
      </c>
      <c r="J15" s="8"/>
      <c r="K15" s="9" t="s">
        <v>115</v>
      </c>
      <c r="L15" s="9"/>
      <c r="M15" s="14"/>
      <c r="N15" s="14" t="s">
        <v>116</v>
      </c>
      <c r="O15" s="10">
        <v>2010</v>
      </c>
      <c r="P15" s="15">
        <v>9784320122468</v>
      </c>
      <c r="Q15" s="10"/>
      <c r="R15" s="8"/>
      <c r="S15" s="19" t="s">
        <v>117</v>
      </c>
      <c r="V15" s="17"/>
      <c r="W15" s="17"/>
      <c r="X15" s="17"/>
      <c r="Y15" s="17"/>
      <c r="Z15" s="17"/>
      <c r="AA15" s="17"/>
      <c r="AB15" s="17"/>
    </row>
    <row r="16" spans="1:28" s="19" customFormat="1" ht="24" x14ac:dyDescent="0.15">
      <c r="A16" s="8"/>
      <c r="B16" s="9" t="s">
        <v>17</v>
      </c>
      <c r="C16" s="8" t="s">
        <v>118</v>
      </c>
      <c r="D16" s="10">
        <v>1</v>
      </c>
      <c r="E16" s="11" t="str">
        <f t="shared" si="0"/>
        <v>川は誰のものか</v>
      </c>
      <c r="F16" s="12" t="str">
        <f t="shared" si="1"/>
        <v>電子ブック</v>
      </c>
      <c r="G16" s="20" t="s">
        <v>119</v>
      </c>
      <c r="H16" s="10" t="s">
        <v>120</v>
      </c>
      <c r="I16" s="13" t="s">
        <v>121</v>
      </c>
      <c r="J16" s="8"/>
      <c r="K16" s="9" t="s">
        <v>122</v>
      </c>
      <c r="L16" s="9" t="s">
        <v>123</v>
      </c>
      <c r="M16" s="14"/>
      <c r="N16" s="14" t="s">
        <v>124</v>
      </c>
      <c r="O16" s="10">
        <v>2006</v>
      </c>
      <c r="P16" s="15" t="s">
        <v>125</v>
      </c>
      <c r="Q16" s="10"/>
      <c r="R16" s="8"/>
      <c r="S16" s="19" t="s">
        <v>117</v>
      </c>
      <c r="V16" s="17"/>
      <c r="W16" s="17"/>
      <c r="X16" s="17"/>
      <c r="Y16" s="17"/>
      <c r="Z16" s="17"/>
      <c r="AA16" s="17"/>
      <c r="AB16" s="17"/>
    </row>
    <row r="17" spans="1:28" s="19" customFormat="1" ht="13.5" x14ac:dyDescent="0.15">
      <c r="A17" s="8"/>
      <c r="B17" s="9" t="s">
        <v>17</v>
      </c>
      <c r="C17" s="8" t="s">
        <v>126</v>
      </c>
      <c r="D17" s="10">
        <v>1</v>
      </c>
      <c r="E17" s="11" t="str">
        <f t="shared" si="0"/>
        <v>アニマルウェルフェア</v>
      </c>
      <c r="F17" s="12" t="str">
        <f t="shared" si="1"/>
        <v>電子ブック</v>
      </c>
      <c r="G17" s="20" t="s">
        <v>127</v>
      </c>
      <c r="H17" s="10" t="s">
        <v>128</v>
      </c>
      <c r="I17" s="13" t="s">
        <v>129</v>
      </c>
      <c r="J17" s="8"/>
      <c r="K17" s="9" t="s">
        <v>130</v>
      </c>
      <c r="L17" s="9"/>
      <c r="M17" s="14"/>
      <c r="N17" s="14" t="s">
        <v>131</v>
      </c>
      <c r="O17" s="10">
        <v>2005</v>
      </c>
      <c r="P17" s="15">
        <v>9784130730501</v>
      </c>
      <c r="Q17" s="10"/>
      <c r="R17" s="8"/>
      <c r="S17" s="19" t="s">
        <v>117</v>
      </c>
      <c r="V17" s="17"/>
      <c r="W17" s="17"/>
      <c r="X17" s="17"/>
      <c r="Y17" s="17"/>
      <c r="Z17" s="17"/>
      <c r="AA17" s="17"/>
      <c r="AB17" s="17"/>
    </row>
    <row r="18" spans="1:28" s="19" customFormat="1" ht="27" x14ac:dyDescent="0.15">
      <c r="A18" s="8"/>
      <c r="B18" s="9" t="s">
        <v>17</v>
      </c>
      <c r="C18" s="8" t="s">
        <v>132</v>
      </c>
      <c r="D18" s="10">
        <v>1</v>
      </c>
      <c r="E18" s="11" t="str">
        <f t="shared" si="0"/>
        <v>プログラミングコンテスト攻略のためのアルゴリズムとデータ構造</v>
      </c>
      <c r="F18" s="12" t="str">
        <f t="shared" si="1"/>
        <v>電子ブック</v>
      </c>
      <c r="G18" s="20" t="s">
        <v>133</v>
      </c>
      <c r="H18" s="10" t="s">
        <v>134</v>
      </c>
      <c r="I18" s="13" t="s">
        <v>135</v>
      </c>
      <c r="J18" s="8"/>
      <c r="K18" s="9" t="s">
        <v>136</v>
      </c>
      <c r="L18" s="9" t="s">
        <v>137</v>
      </c>
      <c r="M18" s="14"/>
      <c r="N18" s="14" t="s">
        <v>138</v>
      </c>
      <c r="O18" s="10">
        <v>2015</v>
      </c>
      <c r="P18" s="15">
        <v>9784839952952</v>
      </c>
      <c r="Q18" s="22">
        <v>9784839952952</v>
      </c>
      <c r="R18" s="8"/>
      <c r="S18" s="19" t="s">
        <v>117</v>
      </c>
      <c r="V18" s="17"/>
      <c r="W18" s="17"/>
      <c r="X18" s="17"/>
      <c r="Y18" s="17"/>
      <c r="Z18" s="17"/>
      <c r="AA18" s="17"/>
      <c r="AB18" s="17"/>
    </row>
    <row r="19" spans="1:28" s="19" customFormat="1" ht="24.75" customHeight="1" x14ac:dyDescent="0.15">
      <c r="A19" s="8"/>
      <c r="B19" s="9" t="s">
        <v>17</v>
      </c>
      <c r="C19" s="8" t="s">
        <v>139</v>
      </c>
      <c r="D19" s="23" t="s">
        <v>140</v>
      </c>
      <c r="E19" s="11" t="str">
        <f t="shared" si="0"/>
        <v>科学技術社会論の技法</v>
      </c>
      <c r="F19" s="12" t="str">
        <f t="shared" si="1"/>
        <v>電子ブック</v>
      </c>
      <c r="G19" s="24" t="s">
        <v>141</v>
      </c>
      <c r="H19" s="8" t="s">
        <v>142</v>
      </c>
      <c r="I19" s="24" t="s">
        <v>143</v>
      </c>
      <c r="J19" s="25"/>
      <c r="K19" s="26" t="s">
        <v>144</v>
      </c>
      <c r="L19" s="9"/>
      <c r="M19" s="14"/>
      <c r="N19" s="27" t="s">
        <v>145</v>
      </c>
      <c r="O19" s="23">
        <v>2005</v>
      </c>
      <c r="P19" s="28">
        <v>9784130032049</v>
      </c>
      <c r="Q19" s="10"/>
      <c r="R19" s="8"/>
      <c r="S19" s="19" t="s">
        <v>146</v>
      </c>
      <c r="V19" s="17"/>
      <c r="W19" s="17"/>
      <c r="X19" s="17"/>
      <c r="Y19" s="17"/>
      <c r="Z19" s="17"/>
      <c r="AA19" s="17"/>
      <c r="AB19" s="17"/>
    </row>
    <row r="20" spans="1:28" s="19" customFormat="1" ht="12" customHeight="1" x14ac:dyDescent="0.15">
      <c r="A20" s="8"/>
      <c r="B20" s="9" t="s">
        <v>147</v>
      </c>
      <c r="C20" s="8" t="s">
        <v>148</v>
      </c>
      <c r="D20" s="23">
        <v>1</v>
      </c>
      <c r="E20" s="11" t="str">
        <f t="shared" si="0"/>
        <v xml:space="preserve">京大学術語彙データベース基本英単語1110 </v>
      </c>
      <c r="F20" s="12" t="str">
        <f t="shared" si="1"/>
        <v>電子ブック</v>
      </c>
      <c r="G20" s="24" t="s">
        <v>149</v>
      </c>
      <c r="H20" s="25" t="s">
        <v>150</v>
      </c>
      <c r="I20" s="24" t="s">
        <v>151</v>
      </c>
      <c r="J20" s="25"/>
      <c r="K20" s="26" t="s">
        <v>152</v>
      </c>
      <c r="L20" s="9"/>
      <c r="M20" s="14"/>
      <c r="N20" s="27" t="s">
        <v>153</v>
      </c>
      <c r="O20" s="10"/>
      <c r="P20" s="28">
        <v>9784327452216</v>
      </c>
      <c r="Q20" s="10"/>
      <c r="R20" s="8"/>
      <c r="S20" s="19" t="s">
        <v>146</v>
      </c>
      <c r="V20" s="17"/>
      <c r="W20" s="17"/>
      <c r="X20" s="17"/>
      <c r="Y20" s="17"/>
      <c r="Z20" s="17"/>
      <c r="AA20" s="17"/>
      <c r="AB20" s="17"/>
    </row>
    <row r="21" spans="1:28" s="19" customFormat="1" ht="12" customHeight="1" x14ac:dyDescent="0.15">
      <c r="A21" s="8"/>
      <c r="B21" s="9" t="s">
        <v>154</v>
      </c>
      <c r="C21" s="8" t="s">
        <v>148</v>
      </c>
      <c r="D21" s="23">
        <v>1</v>
      </c>
      <c r="E21" s="11" t="str">
        <f t="shared" si="0"/>
        <v xml:space="preserve">京大学術語彙データベース基本英単語1110 </v>
      </c>
      <c r="F21" s="12" t="str">
        <f t="shared" si="1"/>
        <v>電子ブック</v>
      </c>
      <c r="G21" s="24" t="s">
        <v>149</v>
      </c>
      <c r="H21" s="25" t="s">
        <v>150</v>
      </c>
      <c r="I21" s="24" t="s">
        <v>155</v>
      </c>
      <c r="J21" s="25"/>
      <c r="K21" s="26" t="s">
        <v>152</v>
      </c>
      <c r="L21" s="9"/>
      <c r="M21" s="14"/>
      <c r="N21" s="27" t="s">
        <v>153</v>
      </c>
      <c r="O21" s="10"/>
      <c r="P21" s="28">
        <v>9784327452216</v>
      </c>
      <c r="Q21" s="10"/>
      <c r="R21" s="8"/>
      <c r="S21" s="19" t="s">
        <v>146</v>
      </c>
      <c r="V21" s="17"/>
      <c r="W21" s="17"/>
      <c r="X21" s="17"/>
      <c r="Y21" s="17"/>
      <c r="Z21" s="17"/>
      <c r="AA21" s="17"/>
      <c r="AB21" s="17"/>
    </row>
    <row r="22" spans="1:28" s="19" customFormat="1" ht="27" x14ac:dyDescent="0.15">
      <c r="A22" s="8"/>
      <c r="B22" s="9" t="s">
        <v>156</v>
      </c>
      <c r="C22" s="8" t="s">
        <v>157</v>
      </c>
      <c r="D22" s="10" t="s">
        <v>158</v>
      </c>
      <c r="E22" s="11" t="str">
        <f t="shared" si="0"/>
        <v>Python機械学習プログラミング : 達人データサイエンティストによる理論と実践</v>
      </c>
      <c r="F22" s="12" t="str">
        <f t="shared" si="1"/>
        <v>電子ブック</v>
      </c>
      <c r="G22" s="13" t="s">
        <v>159</v>
      </c>
      <c r="H22" s="8" t="s">
        <v>160</v>
      </c>
      <c r="I22" s="13" t="s">
        <v>161</v>
      </c>
      <c r="J22" s="8"/>
      <c r="K22" s="29" t="s">
        <v>162</v>
      </c>
      <c r="L22" s="29" t="s">
        <v>163</v>
      </c>
      <c r="M22" s="14"/>
      <c r="N22" s="14" t="s">
        <v>164</v>
      </c>
      <c r="O22" s="10">
        <v>2016</v>
      </c>
      <c r="P22" s="15">
        <v>9784844380603</v>
      </c>
      <c r="Q22" s="15" t="s">
        <v>165</v>
      </c>
      <c r="R22" s="8" t="s">
        <v>166</v>
      </c>
      <c r="S22" s="30" t="s">
        <v>167</v>
      </c>
      <c r="T22" s="30" t="s">
        <v>168</v>
      </c>
      <c r="U22" s="19" t="s">
        <v>169</v>
      </c>
      <c r="V22" s="17"/>
      <c r="W22" s="17"/>
      <c r="X22" s="17"/>
      <c r="Y22" s="17"/>
      <c r="Z22" s="17"/>
      <c r="AA22" s="17"/>
      <c r="AB22" s="17"/>
    </row>
    <row r="23" spans="1:28" s="19" customFormat="1" ht="24" x14ac:dyDescent="0.15">
      <c r="A23" s="8"/>
      <c r="B23" s="9" t="s">
        <v>170</v>
      </c>
      <c r="C23" s="8" t="s">
        <v>171</v>
      </c>
      <c r="D23" s="10" t="s">
        <v>158</v>
      </c>
      <c r="E23" s="11" t="str">
        <f t="shared" si="0"/>
        <v>Pythonによる機械学習入門</v>
      </c>
      <c r="F23" s="12" t="str">
        <f t="shared" si="1"/>
        <v>電子ブック</v>
      </c>
      <c r="G23" s="13" t="s">
        <v>172</v>
      </c>
      <c r="H23" s="8" t="s">
        <v>173</v>
      </c>
      <c r="I23" s="13" t="s">
        <v>174</v>
      </c>
      <c r="J23" s="8"/>
      <c r="K23" s="29" t="s">
        <v>175</v>
      </c>
      <c r="L23" s="29"/>
      <c r="M23" s="14"/>
      <c r="N23" s="14" t="s">
        <v>176</v>
      </c>
      <c r="O23" s="10">
        <v>2016</v>
      </c>
      <c r="P23" s="15" t="s">
        <v>177</v>
      </c>
      <c r="Q23" s="15" t="s">
        <v>178</v>
      </c>
      <c r="R23" s="8"/>
      <c r="S23" s="30" t="s">
        <v>167</v>
      </c>
      <c r="T23" s="30" t="s">
        <v>168</v>
      </c>
      <c r="U23" s="19" t="s">
        <v>179</v>
      </c>
      <c r="V23" s="17"/>
      <c r="W23" s="17"/>
      <c r="X23" s="17"/>
      <c r="Y23" s="17"/>
      <c r="Z23" s="17"/>
      <c r="AA23" s="17"/>
      <c r="AB23" s="17"/>
    </row>
    <row r="24" spans="1:28" s="19" customFormat="1" ht="13.5" x14ac:dyDescent="0.15">
      <c r="A24" s="8"/>
      <c r="B24" s="9" t="s">
        <v>170</v>
      </c>
      <c r="C24" s="8" t="s">
        <v>171</v>
      </c>
      <c r="D24" s="10" t="s">
        <v>158</v>
      </c>
      <c r="E24" s="11" t="str">
        <f t="shared" si="0"/>
        <v>Pythonで学ぶ統計的機械学習</v>
      </c>
      <c r="F24" s="12" t="str">
        <f t="shared" si="1"/>
        <v>電子ブック</v>
      </c>
      <c r="G24" s="13" t="s">
        <v>180</v>
      </c>
      <c r="H24" s="8" t="s">
        <v>181</v>
      </c>
      <c r="I24" s="13" t="s">
        <v>182</v>
      </c>
      <c r="J24" s="8"/>
      <c r="K24" s="29" t="s">
        <v>183</v>
      </c>
      <c r="L24" s="29"/>
      <c r="M24" s="14"/>
      <c r="N24" s="14" t="s">
        <v>176</v>
      </c>
      <c r="O24" s="10">
        <v>2018</v>
      </c>
      <c r="P24" s="15">
        <v>9784274223051</v>
      </c>
      <c r="Q24" s="15">
        <v>9784274803956</v>
      </c>
      <c r="R24" s="8" t="s">
        <v>184</v>
      </c>
      <c r="S24" s="30" t="s">
        <v>167</v>
      </c>
      <c r="T24" s="30" t="s">
        <v>168</v>
      </c>
      <c r="U24" s="19" t="s">
        <v>169</v>
      </c>
      <c r="V24" s="17"/>
      <c r="W24" s="17"/>
      <c r="X24" s="17"/>
      <c r="Y24" s="17"/>
      <c r="Z24" s="17"/>
      <c r="AA24" s="17"/>
      <c r="AB24" s="17"/>
    </row>
    <row r="25" spans="1:28" s="19" customFormat="1" ht="24" x14ac:dyDescent="0.15">
      <c r="A25" s="8"/>
      <c r="B25" s="9" t="s">
        <v>185</v>
      </c>
      <c r="C25" s="8" t="s">
        <v>186</v>
      </c>
      <c r="D25" s="10" t="s">
        <v>158</v>
      </c>
      <c r="E25" s="11" t="str">
        <f t="shared" si="0"/>
        <v>深層学習 = Deep learning</v>
      </c>
      <c r="F25" s="12" t="str">
        <f t="shared" si="1"/>
        <v>電子ブック</v>
      </c>
      <c r="G25" s="13" t="s">
        <v>187</v>
      </c>
      <c r="H25" s="8" t="s">
        <v>188</v>
      </c>
      <c r="I25" s="13" t="s">
        <v>189</v>
      </c>
      <c r="J25" s="8"/>
      <c r="K25" s="29" t="s">
        <v>190</v>
      </c>
      <c r="L25" s="29" t="s">
        <v>191</v>
      </c>
      <c r="M25" s="14"/>
      <c r="N25" s="14" t="s">
        <v>192</v>
      </c>
      <c r="O25" s="10">
        <v>2015</v>
      </c>
      <c r="P25" s="15">
        <v>9784061529021</v>
      </c>
      <c r="Q25" s="15" t="s">
        <v>165</v>
      </c>
      <c r="R25" s="8"/>
      <c r="S25" s="30" t="s">
        <v>167</v>
      </c>
      <c r="T25" s="30" t="s">
        <v>168</v>
      </c>
      <c r="U25" s="19" t="s">
        <v>193</v>
      </c>
      <c r="V25" s="17"/>
      <c r="W25" s="17"/>
      <c r="X25" s="17"/>
      <c r="Y25" s="17"/>
      <c r="Z25" s="17"/>
      <c r="AA25" s="17"/>
      <c r="AB25" s="17"/>
    </row>
    <row r="26" spans="1:28" s="19" customFormat="1" ht="27" x14ac:dyDescent="0.15">
      <c r="A26" s="8"/>
      <c r="B26" s="9" t="s">
        <v>194</v>
      </c>
      <c r="C26" s="8" t="s">
        <v>195</v>
      </c>
      <c r="D26" s="10" t="s">
        <v>196</v>
      </c>
      <c r="E26" s="11" t="str">
        <f t="shared" si="0"/>
        <v>不便から生まれるデザイン : 工学に活かす常識を超えた発想 </v>
      </c>
      <c r="F26" s="12" t="str">
        <f t="shared" si="1"/>
        <v>電子ブック</v>
      </c>
      <c r="G26" s="13" t="s">
        <v>197</v>
      </c>
      <c r="H26" s="8" t="s">
        <v>198</v>
      </c>
      <c r="I26" s="13" t="s">
        <v>199</v>
      </c>
      <c r="J26" s="8"/>
      <c r="K26" s="29" t="s">
        <v>200</v>
      </c>
      <c r="L26" s="29" t="s">
        <v>201</v>
      </c>
      <c r="M26" s="14"/>
      <c r="N26" s="14" t="s">
        <v>202</v>
      </c>
      <c r="O26" s="10">
        <v>2011</v>
      </c>
      <c r="P26" s="15">
        <v>9784759813425</v>
      </c>
      <c r="Q26" s="15" t="s">
        <v>165</v>
      </c>
      <c r="R26" s="8" t="s">
        <v>184</v>
      </c>
      <c r="S26" s="30" t="s">
        <v>167</v>
      </c>
      <c r="T26" s="30" t="s">
        <v>168</v>
      </c>
      <c r="U26" s="30" t="s">
        <v>203</v>
      </c>
      <c r="V26" s="17"/>
      <c r="W26" s="17"/>
      <c r="X26" s="17"/>
      <c r="Y26" s="17"/>
      <c r="Z26" s="17"/>
      <c r="AA26" s="17"/>
      <c r="AB26" s="17"/>
    </row>
    <row r="27" spans="1:28" s="19" customFormat="1" ht="13.5" x14ac:dyDescent="0.15">
      <c r="A27" s="8"/>
      <c r="B27" s="9" t="s">
        <v>194</v>
      </c>
      <c r="C27" s="8" t="s">
        <v>195</v>
      </c>
      <c r="D27" s="10" t="s">
        <v>196</v>
      </c>
      <c r="E27" s="11" t="str">
        <f t="shared" si="0"/>
        <v>仕掛学 : 人を動かすアイデアのつくり方</v>
      </c>
      <c r="F27" s="12" t="str">
        <f t="shared" si="1"/>
        <v>電子ブック</v>
      </c>
      <c r="G27" s="13" t="s">
        <v>204</v>
      </c>
      <c r="H27" s="8" t="s">
        <v>205</v>
      </c>
      <c r="I27" s="13" t="s">
        <v>206</v>
      </c>
      <c r="J27" s="8"/>
      <c r="K27" s="29" t="s">
        <v>207</v>
      </c>
      <c r="L27" s="29"/>
      <c r="M27" s="14"/>
      <c r="N27" s="14" t="s">
        <v>33</v>
      </c>
      <c r="O27" s="10">
        <v>2016</v>
      </c>
      <c r="P27" s="15">
        <v>9784492233733</v>
      </c>
      <c r="Q27" s="15" t="s">
        <v>165</v>
      </c>
      <c r="R27" s="8" t="s">
        <v>184</v>
      </c>
      <c r="S27" s="30" t="s">
        <v>167</v>
      </c>
      <c r="T27" s="30" t="s">
        <v>168</v>
      </c>
      <c r="U27" s="19" t="s">
        <v>203</v>
      </c>
      <c r="V27" s="17"/>
      <c r="W27" s="17"/>
      <c r="X27" s="17"/>
      <c r="Y27" s="17"/>
      <c r="Z27" s="17"/>
      <c r="AA27" s="17"/>
      <c r="AB27" s="17"/>
    </row>
    <row r="28" spans="1:28" s="19" customFormat="1" ht="24" x14ac:dyDescent="0.15">
      <c r="A28" s="8"/>
      <c r="B28" s="9" t="s">
        <v>208</v>
      </c>
      <c r="C28" s="8" t="s">
        <v>209</v>
      </c>
      <c r="D28" s="20" t="s">
        <v>210</v>
      </c>
      <c r="E28" s="11" t="str">
        <f>HYPERLINK("https://tohoku.repo.nii.ac.jp/?action=pages_view_main&amp;active_action=repository_view_main_item_detail&amp;item_id=124958&amp;item_no=1&amp;page_id=33&amp;block_id=38",I28)</f>
        <v>東北大学レポート指南書</v>
      </c>
      <c r="F28" s="12" t="str">
        <f t="shared" si="1"/>
        <v>電子ブック</v>
      </c>
      <c r="G28" s="13" t="s">
        <v>211</v>
      </c>
      <c r="H28" s="8" t="s">
        <v>212</v>
      </c>
      <c r="I28" s="13" t="s">
        <v>213</v>
      </c>
      <c r="J28" s="8"/>
      <c r="K28" s="29" t="s">
        <v>214</v>
      </c>
      <c r="L28" s="29" t="s">
        <v>215</v>
      </c>
      <c r="M28" s="14" t="s">
        <v>216</v>
      </c>
      <c r="N28" s="14" t="s">
        <v>217</v>
      </c>
      <c r="O28" s="10">
        <v>2018</v>
      </c>
      <c r="P28" s="15"/>
      <c r="Q28" s="15"/>
      <c r="R28" s="8" t="s">
        <v>218</v>
      </c>
      <c r="S28" s="30" t="s">
        <v>167</v>
      </c>
      <c r="T28" s="30" t="s">
        <v>168</v>
      </c>
      <c r="U28" s="31" t="s">
        <v>219</v>
      </c>
      <c r="V28" s="17"/>
      <c r="W28" s="17"/>
      <c r="X28" s="17"/>
      <c r="Y28" s="17"/>
      <c r="Z28" s="17"/>
      <c r="AA28" s="17"/>
      <c r="AB28" s="17"/>
    </row>
    <row r="29" spans="1:28" s="19" customFormat="1" ht="36" x14ac:dyDescent="0.15">
      <c r="A29" s="8"/>
      <c r="B29" s="9" t="s">
        <v>220</v>
      </c>
      <c r="C29" s="8" t="s">
        <v>221</v>
      </c>
      <c r="D29" s="20" t="s">
        <v>210</v>
      </c>
      <c r="E29" s="11" t="str">
        <f t="shared" ref="E29:E36" si="2">HYPERLINK("https://tohoku.repo.nii.ac.jp/?action=pages_view_main&amp;active_action=repository_view_main_item_detail&amp;item_id=124958&amp;item_no=1&amp;page_id=33&amp;block_id=38",I29)</f>
        <v>東北大学レポート指南書</v>
      </c>
      <c r="F29" s="12" t="str">
        <f t="shared" si="1"/>
        <v>電子ブック</v>
      </c>
      <c r="G29" s="13" t="s">
        <v>211</v>
      </c>
      <c r="H29" s="8" t="s">
        <v>222</v>
      </c>
      <c r="I29" s="13" t="s">
        <v>213</v>
      </c>
      <c r="J29" s="8"/>
      <c r="K29" s="29" t="s">
        <v>214</v>
      </c>
      <c r="L29" s="29" t="s">
        <v>215</v>
      </c>
      <c r="M29" s="14" t="s">
        <v>216</v>
      </c>
      <c r="N29" s="14" t="s">
        <v>217</v>
      </c>
      <c r="O29" s="10">
        <v>2018</v>
      </c>
      <c r="P29" s="15"/>
      <c r="Q29" s="15"/>
      <c r="R29" s="8" t="s">
        <v>218</v>
      </c>
      <c r="S29" s="30" t="s">
        <v>167</v>
      </c>
      <c r="T29" s="30" t="s">
        <v>168</v>
      </c>
      <c r="U29" s="31" t="s">
        <v>219</v>
      </c>
      <c r="V29" s="17"/>
      <c r="W29" s="17"/>
      <c r="X29" s="17"/>
      <c r="Y29" s="17"/>
      <c r="Z29" s="17"/>
      <c r="AA29" s="17"/>
      <c r="AB29" s="17"/>
    </row>
    <row r="30" spans="1:28" s="19" customFormat="1" ht="24" x14ac:dyDescent="0.15">
      <c r="A30" s="8"/>
      <c r="B30" s="9" t="s">
        <v>223</v>
      </c>
      <c r="C30" s="8" t="s">
        <v>209</v>
      </c>
      <c r="D30" s="20" t="s">
        <v>224</v>
      </c>
      <c r="E30" s="11" t="str">
        <f t="shared" si="2"/>
        <v>東北大学レポート指南書</v>
      </c>
      <c r="F30" s="12" t="str">
        <f t="shared" si="1"/>
        <v>電子ブック</v>
      </c>
      <c r="G30" s="13" t="s">
        <v>211</v>
      </c>
      <c r="H30" s="8" t="s">
        <v>225</v>
      </c>
      <c r="I30" s="13" t="s">
        <v>213</v>
      </c>
      <c r="J30" s="8"/>
      <c r="K30" s="29" t="s">
        <v>214</v>
      </c>
      <c r="L30" s="29" t="s">
        <v>215</v>
      </c>
      <c r="M30" s="14" t="s">
        <v>216</v>
      </c>
      <c r="N30" s="14" t="s">
        <v>217</v>
      </c>
      <c r="O30" s="10">
        <v>2018</v>
      </c>
      <c r="P30" s="15"/>
      <c r="Q30" s="15"/>
      <c r="R30" s="8" t="s">
        <v>218</v>
      </c>
      <c r="S30" s="30" t="s">
        <v>167</v>
      </c>
      <c r="T30" s="30" t="s">
        <v>168</v>
      </c>
      <c r="U30" s="31" t="s">
        <v>226</v>
      </c>
      <c r="V30" s="17"/>
      <c r="W30" s="17"/>
      <c r="X30" s="17"/>
      <c r="Y30" s="17"/>
      <c r="Z30" s="17"/>
      <c r="AA30" s="17"/>
      <c r="AB30" s="17"/>
    </row>
    <row r="31" spans="1:28" s="19" customFormat="1" ht="24" x14ac:dyDescent="0.15">
      <c r="A31" s="8"/>
      <c r="B31" s="9" t="s">
        <v>227</v>
      </c>
      <c r="C31" s="8" t="s">
        <v>228</v>
      </c>
      <c r="D31" s="20" t="s">
        <v>224</v>
      </c>
      <c r="E31" s="11" t="str">
        <f t="shared" si="2"/>
        <v>東北大学レポート指南書</v>
      </c>
      <c r="F31" s="12" t="str">
        <f t="shared" si="1"/>
        <v>電子ブック</v>
      </c>
      <c r="G31" s="13" t="s">
        <v>211</v>
      </c>
      <c r="H31" s="8" t="s">
        <v>229</v>
      </c>
      <c r="I31" s="13" t="s">
        <v>213</v>
      </c>
      <c r="J31" s="8"/>
      <c r="K31" s="29" t="s">
        <v>214</v>
      </c>
      <c r="L31" s="29" t="s">
        <v>230</v>
      </c>
      <c r="M31" s="14" t="s">
        <v>216</v>
      </c>
      <c r="N31" s="14" t="s">
        <v>217</v>
      </c>
      <c r="O31" s="10">
        <v>2018</v>
      </c>
      <c r="P31" s="15"/>
      <c r="Q31" s="15"/>
      <c r="R31" s="8" t="s">
        <v>218</v>
      </c>
      <c r="S31" s="30" t="s">
        <v>167</v>
      </c>
      <c r="T31" s="30" t="s">
        <v>168</v>
      </c>
      <c r="U31" s="31" t="s">
        <v>231</v>
      </c>
      <c r="V31" s="17"/>
      <c r="W31" s="17"/>
      <c r="X31" s="17"/>
      <c r="Y31" s="17"/>
      <c r="Z31" s="17"/>
      <c r="AA31" s="17"/>
      <c r="AB31" s="17"/>
    </row>
    <row r="32" spans="1:28" s="19" customFormat="1" ht="24" x14ac:dyDescent="0.15">
      <c r="A32" s="8"/>
      <c r="B32" s="9" t="s">
        <v>227</v>
      </c>
      <c r="C32" s="8" t="s">
        <v>232</v>
      </c>
      <c r="D32" s="20" t="s">
        <v>224</v>
      </c>
      <c r="E32" s="11" t="str">
        <f t="shared" si="2"/>
        <v>東北大学レポート指南書</v>
      </c>
      <c r="F32" s="12" t="str">
        <f t="shared" si="1"/>
        <v>電子ブック</v>
      </c>
      <c r="G32" s="13" t="s">
        <v>211</v>
      </c>
      <c r="H32" s="8" t="s">
        <v>225</v>
      </c>
      <c r="I32" s="13" t="s">
        <v>213</v>
      </c>
      <c r="J32" s="8"/>
      <c r="K32" s="29" t="s">
        <v>214</v>
      </c>
      <c r="L32" s="29" t="s">
        <v>215</v>
      </c>
      <c r="M32" s="14" t="s">
        <v>216</v>
      </c>
      <c r="N32" s="14" t="s">
        <v>217</v>
      </c>
      <c r="O32" s="10">
        <v>2018</v>
      </c>
      <c r="P32" s="15"/>
      <c r="Q32" s="15"/>
      <c r="R32" s="8" t="s">
        <v>218</v>
      </c>
      <c r="S32" s="30" t="s">
        <v>167</v>
      </c>
      <c r="T32" s="30" t="s">
        <v>168</v>
      </c>
      <c r="U32" s="31" t="s">
        <v>233</v>
      </c>
      <c r="V32" s="17"/>
      <c r="W32" s="17"/>
      <c r="X32" s="17"/>
      <c r="Y32" s="17"/>
      <c r="Z32" s="17"/>
      <c r="AA32" s="17"/>
      <c r="AB32" s="17"/>
    </row>
    <row r="33" spans="1:28" s="19" customFormat="1" ht="24" x14ac:dyDescent="0.15">
      <c r="A33" s="8"/>
      <c r="B33" s="9" t="s">
        <v>227</v>
      </c>
      <c r="C33" s="8" t="s">
        <v>234</v>
      </c>
      <c r="D33" s="20" t="s">
        <v>224</v>
      </c>
      <c r="E33" s="11" t="str">
        <f t="shared" si="2"/>
        <v>東北大学レポート指南書</v>
      </c>
      <c r="F33" s="12" t="str">
        <f t="shared" si="1"/>
        <v>電子ブック</v>
      </c>
      <c r="G33" s="13" t="s">
        <v>211</v>
      </c>
      <c r="H33" s="8" t="s">
        <v>225</v>
      </c>
      <c r="I33" s="13" t="s">
        <v>213</v>
      </c>
      <c r="J33" s="8"/>
      <c r="K33" s="29" t="s">
        <v>214</v>
      </c>
      <c r="L33" s="29" t="s">
        <v>235</v>
      </c>
      <c r="M33" s="14" t="s">
        <v>216</v>
      </c>
      <c r="N33" s="14" t="s">
        <v>217</v>
      </c>
      <c r="O33" s="10">
        <v>2018</v>
      </c>
      <c r="P33" s="15"/>
      <c r="Q33" s="15"/>
      <c r="R33" s="8" t="s">
        <v>218</v>
      </c>
      <c r="S33" s="30" t="s">
        <v>167</v>
      </c>
      <c r="T33" s="30" t="s">
        <v>168</v>
      </c>
      <c r="U33" s="31" t="s">
        <v>219</v>
      </c>
      <c r="V33" s="17"/>
      <c r="W33" s="17"/>
      <c r="X33" s="17"/>
      <c r="Y33" s="17"/>
      <c r="Z33" s="17"/>
      <c r="AA33" s="17"/>
      <c r="AB33" s="17"/>
    </row>
    <row r="34" spans="1:28" s="19" customFormat="1" ht="24" x14ac:dyDescent="0.15">
      <c r="A34" s="8"/>
      <c r="B34" s="9" t="s">
        <v>227</v>
      </c>
      <c r="C34" s="8" t="s">
        <v>236</v>
      </c>
      <c r="D34" s="20" t="s">
        <v>224</v>
      </c>
      <c r="E34" s="11" t="str">
        <f t="shared" si="2"/>
        <v>東北大学レポート指南書</v>
      </c>
      <c r="F34" s="12" t="str">
        <f t="shared" si="1"/>
        <v>電子ブック</v>
      </c>
      <c r="G34" s="13" t="s">
        <v>211</v>
      </c>
      <c r="H34" s="8" t="s">
        <v>225</v>
      </c>
      <c r="I34" s="13" t="s">
        <v>213</v>
      </c>
      <c r="J34" s="8"/>
      <c r="K34" s="29" t="s">
        <v>214</v>
      </c>
      <c r="L34" s="29" t="s">
        <v>215</v>
      </c>
      <c r="M34" s="14" t="s">
        <v>216</v>
      </c>
      <c r="N34" s="14" t="s">
        <v>217</v>
      </c>
      <c r="O34" s="10">
        <v>2018</v>
      </c>
      <c r="P34" s="15"/>
      <c r="Q34" s="15"/>
      <c r="R34" s="8" t="s">
        <v>218</v>
      </c>
      <c r="S34" s="30" t="s">
        <v>167</v>
      </c>
      <c r="T34" s="30" t="s">
        <v>168</v>
      </c>
      <c r="U34" s="31" t="s">
        <v>219</v>
      </c>
      <c r="V34" s="17"/>
      <c r="W34" s="17"/>
      <c r="X34" s="17"/>
      <c r="Y34" s="17"/>
      <c r="Z34" s="17"/>
      <c r="AA34" s="17"/>
      <c r="AB34" s="17"/>
    </row>
    <row r="35" spans="1:28" s="19" customFormat="1" ht="24" x14ac:dyDescent="0.15">
      <c r="A35" s="8"/>
      <c r="B35" s="9" t="s">
        <v>237</v>
      </c>
      <c r="C35" s="8" t="s">
        <v>238</v>
      </c>
      <c r="D35" s="20" t="s">
        <v>239</v>
      </c>
      <c r="E35" s="11" t="str">
        <f t="shared" si="2"/>
        <v>東北大学レポート指南書</v>
      </c>
      <c r="F35" s="12" t="str">
        <f t="shared" si="1"/>
        <v>電子ブック</v>
      </c>
      <c r="G35" s="13" t="s">
        <v>211</v>
      </c>
      <c r="H35" s="8" t="s">
        <v>240</v>
      </c>
      <c r="I35" s="13" t="s">
        <v>213</v>
      </c>
      <c r="J35" s="8"/>
      <c r="K35" s="29" t="s">
        <v>241</v>
      </c>
      <c r="L35" s="29" t="s">
        <v>215</v>
      </c>
      <c r="M35" s="14" t="s">
        <v>216</v>
      </c>
      <c r="N35" s="14" t="s">
        <v>217</v>
      </c>
      <c r="O35" s="10">
        <v>2018</v>
      </c>
      <c r="P35" s="15"/>
      <c r="Q35" s="15"/>
      <c r="R35" s="8" t="s">
        <v>218</v>
      </c>
      <c r="S35" s="30" t="s">
        <v>167</v>
      </c>
      <c r="T35" s="30" t="s">
        <v>168</v>
      </c>
      <c r="U35" s="31" t="s">
        <v>219</v>
      </c>
      <c r="V35" s="17"/>
      <c r="W35" s="17"/>
      <c r="X35" s="17"/>
      <c r="Y35" s="17"/>
      <c r="Z35" s="17"/>
      <c r="AA35" s="17"/>
      <c r="AB35" s="17"/>
    </row>
    <row r="36" spans="1:28" s="19" customFormat="1" ht="24" x14ac:dyDescent="0.15">
      <c r="A36" s="8"/>
      <c r="B36" s="9" t="s">
        <v>242</v>
      </c>
      <c r="C36" s="8" t="s">
        <v>238</v>
      </c>
      <c r="D36" s="20" t="s">
        <v>224</v>
      </c>
      <c r="E36" s="11" t="str">
        <f t="shared" si="2"/>
        <v>東北大学レポート指南書</v>
      </c>
      <c r="F36" s="12" t="str">
        <f t="shared" si="1"/>
        <v>電子ブック</v>
      </c>
      <c r="G36" s="13" t="s">
        <v>211</v>
      </c>
      <c r="H36" s="8" t="s">
        <v>240</v>
      </c>
      <c r="I36" s="13" t="s">
        <v>213</v>
      </c>
      <c r="J36" s="8"/>
      <c r="K36" s="29" t="s">
        <v>241</v>
      </c>
      <c r="L36" s="29" t="s">
        <v>243</v>
      </c>
      <c r="M36" s="14" t="s">
        <v>216</v>
      </c>
      <c r="N36" s="14" t="s">
        <v>217</v>
      </c>
      <c r="O36" s="10">
        <v>2018</v>
      </c>
      <c r="P36" s="15"/>
      <c r="Q36" s="15"/>
      <c r="R36" s="8" t="s">
        <v>218</v>
      </c>
      <c r="S36" s="30" t="s">
        <v>167</v>
      </c>
      <c r="T36" s="30" t="s">
        <v>168</v>
      </c>
      <c r="U36" s="31" t="s">
        <v>219</v>
      </c>
      <c r="V36" s="17"/>
      <c r="W36" s="17"/>
      <c r="X36" s="17"/>
      <c r="Y36" s="17"/>
      <c r="Z36" s="17"/>
      <c r="AA36" s="17"/>
      <c r="AB36" s="17"/>
    </row>
    <row r="37" spans="1:28" s="19" customFormat="1" ht="36" x14ac:dyDescent="0.15">
      <c r="A37" s="8"/>
      <c r="B37" s="9" t="s">
        <v>244</v>
      </c>
      <c r="C37" s="8" t="s">
        <v>245</v>
      </c>
      <c r="D37" s="10" t="s">
        <v>246</v>
      </c>
      <c r="E37" s="11" t="str">
        <f t="shared" si="0"/>
        <v>Changes in Japanese employment practices : beyond the Japanese model</v>
      </c>
      <c r="F37" s="12" t="str">
        <f t="shared" si="1"/>
        <v>電子ブック</v>
      </c>
      <c r="G37" s="13" t="s">
        <v>247</v>
      </c>
      <c r="H37" s="8" t="s">
        <v>248</v>
      </c>
      <c r="I37" s="13" t="s">
        <v>249</v>
      </c>
      <c r="J37" s="8"/>
      <c r="K37" s="29" t="s">
        <v>250</v>
      </c>
      <c r="L37" s="29" t="s">
        <v>251</v>
      </c>
      <c r="M37" s="14"/>
      <c r="N37" s="14" t="s">
        <v>252</v>
      </c>
      <c r="O37" s="10">
        <v>2011</v>
      </c>
      <c r="P37" s="15">
        <v>9780415673327</v>
      </c>
      <c r="Q37" s="15">
        <v>9780203865866</v>
      </c>
      <c r="R37" s="8" t="s">
        <v>253</v>
      </c>
      <c r="S37" s="30" t="s">
        <v>167</v>
      </c>
      <c r="T37" s="30" t="s">
        <v>168</v>
      </c>
      <c r="U37" s="19" t="s">
        <v>254</v>
      </c>
      <c r="V37" s="17"/>
      <c r="W37" s="17"/>
      <c r="X37" s="17"/>
      <c r="Y37" s="17"/>
      <c r="Z37" s="17"/>
      <c r="AA37" s="17"/>
      <c r="AB37" s="17"/>
    </row>
    <row r="38" spans="1:28" s="19" customFormat="1" ht="13.5" x14ac:dyDescent="0.15">
      <c r="A38" s="8"/>
      <c r="B38" s="9" t="s">
        <v>255</v>
      </c>
      <c r="C38" s="8" t="s">
        <v>256</v>
      </c>
      <c r="D38" s="10">
        <v>1</v>
      </c>
      <c r="E38" s="11" t="str">
        <f t="shared" si="0"/>
        <v>医系の統計入門</v>
      </c>
      <c r="F38" s="12" t="str">
        <f t="shared" si="1"/>
        <v>電子ブック</v>
      </c>
      <c r="G38" s="13" t="s">
        <v>257</v>
      </c>
      <c r="H38" s="8" t="s">
        <v>258</v>
      </c>
      <c r="I38" s="13" t="s">
        <v>259</v>
      </c>
      <c r="J38" s="8"/>
      <c r="K38" s="9" t="s">
        <v>260</v>
      </c>
      <c r="L38" s="9"/>
      <c r="M38" s="14" t="s">
        <v>216</v>
      </c>
      <c r="N38" s="14" t="s">
        <v>261</v>
      </c>
      <c r="O38" s="10">
        <v>2013</v>
      </c>
      <c r="P38" s="15">
        <v>9784627091924</v>
      </c>
      <c r="Q38" s="22">
        <v>9784627091924</v>
      </c>
      <c r="R38" s="8"/>
      <c r="S38" s="19" t="s">
        <v>262</v>
      </c>
      <c r="V38" s="17"/>
      <c r="W38" s="17"/>
      <c r="X38" s="17"/>
      <c r="Y38" s="17"/>
      <c r="Z38" s="17"/>
      <c r="AA38" s="17"/>
      <c r="AB38" s="17"/>
    </row>
    <row r="39" spans="1:28" s="19" customFormat="1" ht="13.5" x14ac:dyDescent="0.15">
      <c r="A39" s="8"/>
      <c r="B39" s="9" t="s">
        <v>263</v>
      </c>
      <c r="C39" s="8" t="s">
        <v>256</v>
      </c>
      <c r="D39" s="10">
        <v>1</v>
      </c>
      <c r="E39" s="11" t="str">
        <f t="shared" si="0"/>
        <v>医系の統計入門</v>
      </c>
      <c r="F39" s="12" t="str">
        <f t="shared" si="1"/>
        <v>電子ブック</v>
      </c>
      <c r="G39" s="13" t="s">
        <v>264</v>
      </c>
      <c r="H39" s="8" t="s">
        <v>258</v>
      </c>
      <c r="I39" s="13" t="s">
        <v>259</v>
      </c>
      <c r="J39" s="8"/>
      <c r="K39" s="9" t="s">
        <v>265</v>
      </c>
      <c r="L39" s="9"/>
      <c r="M39" s="14" t="s">
        <v>216</v>
      </c>
      <c r="N39" s="14" t="s">
        <v>261</v>
      </c>
      <c r="O39" s="10">
        <v>2013</v>
      </c>
      <c r="P39" s="15">
        <v>9784627091924</v>
      </c>
      <c r="Q39" s="22">
        <v>9784627091924</v>
      </c>
      <c r="R39" s="8"/>
      <c r="S39" s="19" t="s">
        <v>262</v>
      </c>
      <c r="V39" s="17"/>
      <c r="W39" s="17"/>
      <c r="X39" s="17"/>
      <c r="Y39" s="17"/>
      <c r="Z39" s="17"/>
      <c r="AA39" s="17"/>
      <c r="AB39" s="17"/>
    </row>
    <row r="40" spans="1:28" s="19" customFormat="1" ht="13.5" x14ac:dyDescent="0.15">
      <c r="A40" s="8"/>
      <c r="B40" s="9" t="s">
        <v>266</v>
      </c>
      <c r="C40" s="8" t="s">
        <v>267</v>
      </c>
      <c r="D40" s="10">
        <v>1</v>
      </c>
      <c r="E40" s="11" t="str">
        <f t="shared" si="0"/>
        <v>医系の統計入門</v>
      </c>
      <c r="F40" s="12" t="str">
        <f t="shared" si="1"/>
        <v>電子ブック</v>
      </c>
      <c r="G40" s="13" t="s">
        <v>268</v>
      </c>
      <c r="H40" s="8" t="s">
        <v>258</v>
      </c>
      <c r="I40" s="13" t="s">
        <v>259</v>
      </c>
      <c r="J40" s="8"/>
      <c r="K40" s="9" t="s">
        <v>269</v>
      </c>
      <c r="L40" s="9"/>
      <c r="M40" s="14" t="s">
        <v>216</v>
      </c>
      <c r="N40" s="14" t="s">
        <v>261</v>
      </c>
      <c r="O40" s="10">
        <v>2013</v>
      </c>
      <c r="P40" s="15">
        <v>9784627091924</v>
      </c>
      <c r="Q40" s="22">
        <v>9784627091924</v>
      </c>
      <c r="R40" s="8"/>
      <c r="S40" s="19" t="s">
        <v>262</v>
      </c>
      <c r="V40" s="17"/>
      <c r="W40" s="17"/>
      <c r="X40" s="17"/>
      <c r="Y40" s="17"/>
      <c r="Z40" s="17"/>
      <c r="AA40" s="17"/>
      <c r="AB40" s="17"/>
    </row>
    <row r="41" spans="1:28" s="19" customFormat="1" ht="24" x14ac:dyDescent="0.15">
      <c r="A41" s="8"/>
      <c r="B41" s="9" t="s">
        <v>270</v>
      </c>
      <c r="C41" s="8" t="s">
        <v>256</v>
      </c>
      <c r="D41" s="10">
        <v>1</v>
      </c>
      <c r="E41" s="11" t="str">
        <f t="shared" si="0"/>
        <v>数理統計学の基礎</v>
      </c>
      <c r="F41" s="12" t="str">
        <f t="shared" si="1"/>
        <v>電子ブック</v>
      </c>
      <c r="G41" s="13" t="s">
        <v>271</v>
      </c>
      <c r="H41" s="8" t="s">
        <v>272</v>
      </c>
      <c r="I41" s="13" t="s">
        <v>273</v>
      </c>
      <c r="J41" s="8"/>
      <c r="K41" s="9" t="s">
        <v>274</v>
      </c>
      <c r="L41" s="9" t="s">
        <v>275</v>
      </c>
      <c r="M41" s="14"/>
      <c r="N41" s="14" t="s">
        <v>276</v>
      </c>
      <c r="O41" s="10">
        <v>2014</v>
      </c>
      <c r="P41" s="15">
        <v>9784320111189</v>
      </c>
      <c r="Q41" s="22">
        <v>9784320984134</v>
      </c>
      <c r="R41" s="8"/>
      <c r="S41" s="19" t="s">
        <v>262</v>
      </c>
      <c r="V41" s="17"/>
      <c r="W41" s="17"/>
      <c r="X41" s="17"/>
      <c r="Y41" s="17"/>
      <c r="Z41" s="17"/>
      <c r="AA41" s="17"/>
      <c r="AB41" s="17"/>
    </row>
    <row r="42" spans="1:28" s="19" customFormat="1" ht="24" x14ac:dyDescent="0.15">
      <c r="A42" s="8"/>
      <c r="B42" s="9" t="s">
        <v>277</v>
      </c>
      <c r="C42" s="8" t="s">
        <v>278</v>
      </c>
      <c r="D42" s="10">
        <v>1</v>
      </c>
      <c r="E42" s="11" t="str">
        <f t="shared" si="0"/>
        <v>数理統計学の基礎</v>
      </c>
      <c r="F42" s="12" t="str">
        <f t="shared" si="1"/>
        <v>電子ブック</v>
      </c>
      <c r="G42" s="13" t="s">
        <v>279</v>
      </c>
      <c r="H42" s="8" t="s">
        <v>272</v>
      </c>
      <c r="I42" s="13" t="s">
        <v>273</v>
      </c>
      <c r="J42" s="8"/>
      <c r="K42" s="9" t="s">
        <v>274</v>
      </c>
      <c r="L42" s="9" t="s">
        <v>280</v>
      </c>
      <c r="M42" s="14"/>
      <c r="N42" s="14" t="s">
        <v>276</v>
      </c>
      <c r="O42" s="10">
        <v>2014</v>
      </c>
      <c r="P42" s="15">
        <v>9784320111189</v>
      </c>
      <c r="Q42" s="22">
        <v>9784320984134</v>
      </c>
      <c r="R42" s="8"/>
      <c r="S42" s="19" t="s">
        <v>262</v>
      </c>
      <c r="V42" s="17"/>
      <c r="W42" s="17"/>
      <c r="X42" s="17"/>
      <c r="Y42" s="17"/>
      <c r="Z42" s="17"/>
      <c r="AA42" s="17"/>
      <c r="AB42" s="17"/>
    </row>
    <row r="43" spans="1:28" s="19" customFormat="1" ht="24" x14ac:dyDescent="0.15">
      <c r="A43" s="8"/>
      <c r="B43" s="9" t="s">
        <v>263</v>
      </c>
      <c r="C43" s="8" t="s">
        <v>256</v>
      </c>
      <c r="D43" s="10">
        <v>1</v>
      </c>
      <c r="E43" s="11" t="str">
        <f t="shared" si="0"/>
        <v>数理統計学の基礎</v>
      </c>
      <c r="F43" s="12" t="str">
        <f t="shared" si="1"/>
        <v>電子ブック</v>
      </c>
      <c r="G43" s="13" t="s">
        <v>279</v>
      </c>
      <c r="H43" s="8" t="s">
        <v>272</v>
      </c>
      <c r="I43" s="13" t="s">
        <v>273</v>
      </c>
      <c r="J43" s="8"/>
      <c r="K43" s="9" t="s">
        <v>281</v>
      </c>
      <c r="L43" s="9" t="s">
        <v>280</v>
      </c>
      <c r="M43" s="14"/>
      <c r="N43" s="14" t="s">
        <v>276</v>
      </c>
      <c r="O43" s="10">
        <v>2014</v>
      </c>
      <c r="P43" s="15">
        <v>9784320111189</v>
      </c>
      <c r="Q43" s="22">
        <v>9784320984134</v>
      </c>
      <c r="R43" s="8"/>
      <c r="S43" s="19" t="s">
        <v>262</v>
      </c>
      <c r="V43" s="17"/>
      <c r="W43" s="17"/>
      <c r="X43" s="17"/>
      <c r="Y43" s="17"/>
      <c r="Z43" s="17"/>
      <c r="AA43" s="17"/>
      <c r="AB43" s="17"/>
    </row>
    <row r="44" spans="1:28" s="19" customFormat="1" ht="24" x14ac:dyDescent="0.15">
      <c r="A44" s="8"/>
      <c r="B44" s="9" t="s">
        <v>266</v>
      </c>
      <c r="C44" s="8" t="s">
        <v>282</v>
      </c>
      <c r="D44" s="10">
        <v>1</v>
      </c>
      <c r="E44" s="11" t="str">
        <f t="shared" si="0"/>
        <v>数理統計学の基礎</v>
      </c>
      <c r="F44" s="12" t="str">
        <f t="shared" si="1"/>
        <v>電子ブック</v>
      </c>
      <c r="G44" s="13" t="s">
        <v>271</v>
      </c>
      <c r="H44" s="8" t="s">
        <v>272</v>
      </c>
      <c r="I44" s="13" t="s">
        <v>273</v>
      </c>
      <c r="J44" s="8"/>
      <c r="K44" s="9" t="s">
        <v>281</v>
      </c>
      <c r="L44" s="9" t="s">
        <v>280</v>
      </c>
      <c r="M44" s="14"/>
      <c r="N44" s="14" t="s">
        <v>276</v>
      </c>
      <c r="O44" s="10">
        <v>2014</v>
      </c>
      <c r="P44" s="15">
        <v>9784320111189</v>
      </c>
      <c r="Q44" s="22">
        <v>9784320984134</v>
      </c>
      <c r="R44" s="8"/>
      <c r="S44" s="19" t="s">
        <v>262</v>
      </c>
      <c r="V44" s="17"/>
      <c r="W44" s="17"/>
      <c r="X44" s="17"/>
      <c r="Y44" s="17"/>
      <c r="Z44" s="17"/>
      <c r="AA44" s="17"/>
      <c r="AB44" s="17"/>
    </row>
    <row r="45" spans="1:28" s="19" customFormat="1" ht="24" x14ac:dyDescent="0.15">
      <c r="A45" s="8"/>
      <c r="B45" s="9" t="s">
        <v>266</v>
      </c>
      <c r="C45" s="8" t="s">
        <v>283</v>
      </c>
      <c r="D45" s="10">
        <v>1</v>
      </c>
      <c r="E45" s="11" t="str">
        <f t="shared" si="0"/>
        <v>数理統計学の基礎</v>
      </c>
      <c r="F45" s="12" t="str">
        <f t="shared" si="1"/>
        <v>電子ブック</v>
      </c>
      <c r="G45" s="13" t="s">
        <v>271</v>
      </c>
      <c r="H45" s="8" t="s">
        <v>272</v>
      </c>
      <c r="I45" s="13" t="s">
        <v>284</v>
      </c>
      <c r="J45" s="8"/>
      <c r="K45" s="9" t="s">
        <v>281</v>
      </c>
      <c r="L45" s="9" t="s">
        <v>280</v>
      </c>
      <c r="M45" s="14"/>
      <c r="N45" s="14" t="s">
        <v>276</v>
      </c>
      <c r="O45" s="10">
        <v>2014</v>
      </c>
      <c r="P45" s="15">
        <v>9784320111189</v>
      </c>
      <c r="Q45" s="22">
        <v>9784320984134</v>
      </c>
      <c r="R45" s="8"/>
      <c r="S45" s="19" t="s">
        <v>262</v>
      </c>
      <c r="V45" s="17"/>
      <c r="W45" s="17"/>
      <c r="X45" s="17"/>
      <c r="Y45" s="17"/>
      <c r="Z45" s="17"/>
      <c r="AA45" s="17"/>
      <c r="AB45" s="17"/>
    </row>
    <row r="46" spans="1:28" s="19" customFormat="1" ht="24" x14ac:dyDescent="0.15">
      <c r="A46" s="8"/>
      <c r="B46" s="9" t="s">
        <v>266</v>
      </c>
      <c r="C46" s="8" t="s">
        <v>285</v>
      </c>
      <c r="D46" s="10">
        <v>1</v>
      </c>
      <c r="E46" s="11" t="str">
        <f t="shared" si="0"/>
        <v>数理統計学の基礎</v>
      </c>
      <c r="F46" s="12" t="str">
        <f t="shared" si="1"/>
        <v>電子ブック</v>
      </c>
      <c r="G46" s="13" t="s">
        <v>279</v>
      </c>
      <c r="H46" s="8" t="s">
        <v>272</v>
      </c>
      <c r="I46" s="13" t="s">
        <v>273</v>
      </c>
      <c r="J46" s="8"/>
      <c r="K46" s="9" t="s">
        <v>274</v>
      </c>
      <c r="L46" s="9" t="s">
        <v>275</v>
      </c>
      <c r="M46" s="14"/>
      <c r="N46" s="14" t="s">
        <v>276</v>
      </c>
      <c r="O46" s="10">
        <v>2014</v>
      </c>
      <c r="P46" s="15">
        <v>9784320111189</v>
      </c>
      <c r="Q46" s="22">
        <v>9784320984134</v>
      </c>
      <c r="R46" s="8"/>
      <c r="S46" s="19" t="s">
        <v>262</v>
      </c>
      <c r="V46" s="17"/>
      <c r="W46" s="17"/>
      <c r="X46" s="17"/>
      <c r="Y46" s="17"/>
      <c r="Z46" s="17"/>
      <c r="AA46" s="17"/>
      <c r="AB46" s="17"/>
    </row>
    <row r="47" spans="1:28" s="19" customFormat="1" ht="24" x14ac:dyDescent="0.15">
      <c r="A47" s="8"/>
      <c r="B47" s="9" t="s">
        <v>266</v>
      </c>
      <c r="C47" s="8" t="s">
        <v>286</v>
      </c>
      <c r="D47" s="10">
        <v>1</v>
      </c>
      <c r="E47" s="11" t="str">
        <f t="shared" si="0"/>
        <v>数理統計学の基礎</v>
      </c>
      <c r="F47" s="12" t="str">
        <f t="shared" si="1"/>
        <v>電子ブック</v>
      </c>
      <c r="G47" s="13" t="s">
        <v>279</v>
      </c>
      <c r="H47" s="8" t="s">
        <v>272</v>
      </c>
      <c r="I47" s="13" t="s">
        <v>273</v>
      </c>
      <c r="J47" s="8"/>
      <c r="K47" s="9" t="s">
        <v>281</v>
      </c>
      <c r="L47" s="9" t="s">
        <v>280</v>
      </c>
      <c r="M47" s="14"/>
      <c r="N47" s="14" t="s">
        <v>276</v>
      </c>
      <c r="O47" s="10">
        <v>2014</v>
      </c>
      <c r="P47" s="15">
        <v>9784320111189</v>
      </c>
      <c r="Q47" s="22">
        <v>9784320984134</v>
      </c>
      <c r="R47" s="8"/>
      <c r="S47" s="19" t="s">
        <v>262</v>
      </c>
      <c r="V47" s="17"/>
      <c r="W47" s="17"/>
      <c r="X47" s="17"/>
      <c r="Y47" s="17"/>
      <c r="Z47" s="17"/>
      <c r="AA47" s="17"/>
      <c r="AB47" s="17"/>
    </row>
    <row r="48" spans="1:28" s="19" customFormat="1" ht="24" x14ac:dyDescent="0.15">
      <c r="A48" s="8"/>
      <c r="B48" s="9" t="s">
        <v>266</v>
      </c>
      <c r="C48" s="8" t="s">
        <v>287</v>
      </c>
      <c r="D48" s="10">
        <v>1</v>
      </c>
      <c r="E48" s="11" t="str">
        <f t="shared" si="0"/>
        <v>数理統計学の基礎</v>
      </c>
      <c r="F48" s="12" t="str">
        <f t="shared" si="1"/>
        <v>電子ブック</v>
      </c>
      <c r="G48" s="13" t="s">
        <v>279</v>
      </c>
      <c r="H48" s="8" t="s">
        <v>272</v>
      </c>
      <c r="I48" s="13" t="s">
        <v>284</v>
      </c>
      <c r="J48" s="8"/>
      <c r="K48" s="9" t="s">
        <v>281</v>
      </c>
      <c r="L48" s="9" t="s">
        <v>280</v>
      </c>
      <c r="M48" s="14"/>
      <c r="N48" s="14" t="s">
        <v>276</v>
      </c>
      <c r="O48" s="10">
        <v>2014</v>
      </c>
      <c r="P48" s="15">
        <v>9784320111189</v>
      </c>
      <c r="Q48" s="22">
        <v>9784320984134</v>
      </c>
      <c r="R48" s="8"/>
      <c r="S48" s="19" t="s">
        <v>262</v>
      </c>
      <c r="V48" s="17"/>
      <c r="W48" s="17"/>
      <c r="X48" s="17"/>
      <c r="Y48" s="17"/>
      <c r="Z48" s="17"/>
      <c r="AA48" s="17"/>
      <c r="AB48" s="17"/>
    </row>
    <row r="49" spans="1:28" s="19" customFormat="1" ht="24" x14ac:dyDescent="0.15">
      <c r="A49" s="8"/>
      <c r="B49" s="9" t="s">
        <v>266</v>
      </c>
      <c r="C49" s="8" t="s">
        <v>288</v>
      </c>
      <c r="D49" s="10">
        <v>1</v>
      </c>
      <c r="E49" s="11" t="str">
        <f t="shared" si="0"/>
        <v>数理統計学の基礎</v>
      </c>
      <c r="F49" s="12" t="str">
        <f t="shared" si="1"/>
        <v>電子ブック</v>
      </c>
      <c r="G49" s="13" t="s">
        <v>289</v>
      </c>
      <c r="H49" s="8" t="s">
        <v>272</v>
      </c>
      <c r="I49" s="13" t="s">
        <v>273</v>
      </c>
      <c r="J49" s="8"/>
      <c r="K49" s="9" t="s">
        <v>281</v>
      </c>
      <c r="L49" s="9" t="s">
        <v>290</v>
      </c>
      <c r="M49" s="14"/>
      <c r="N49" s="14" t="s">
        <v>276</v>
      </c>
      <c r="O49" s="10">
        <v>2014</v>
      </c>
      <c r="P49" s="15">
        <v>9784320111189</v>
      </c>
      <c r="Q49" s="22">
        <v>9784320984134</v>
      </c>
      <c r="R49" s="8"/>
      <c r="S49" s="19" t="s">
        <v>262</v>
      </c>
      <c r="V49" s="17"/>
      <c r="W49" s="17"/>
      <c r="X49" s="17"/>
      <c r="Y49" s="17"/>
      <c r="Z49" s="17"/>
      <c r="AA49" s="17"/>
      <c r="AB49" s="17"/>
    </row>
    <row r="50" spans="1:28" s="19" customFormat="1" ht="24" x14ac:dyDescent="0.15">
      <c r="A50" s="8"/>
      <c r="B50" s="9" t="s">
        <v>266</v>
      </c>
      <c r="C50" s="8" t="s">
        <v>291</v>
      </c>
      <c r="D50" s="10">
        <v>1</v>
      </c>
      <c r="E50" s="11" t="str">
        <f t="shared" si="0"/>
        <v>数理統計学の基礎</v>
      </c>
      <c r="F50" s="12" t="str">
        <f t="shared" si="1"/>
        <v>電子ブック</v>
      </c>
      <c r="G50" s="13" t="s">
        <v>289</v>
      </c>
      <c r="H50" s="8" t="s">
        <v>272</v>
      </c>
      <c r="I50" s="13" t="s">
        <v>284</v>
      </c>
      <c r="J50" s="8"/>
      <c r="K50" s="9" t="s">
        <v>274</v>
      </c>
      <c r="L50" s="9" t="s">
        <v>290</v>
      </c>
      <c r="M50" s="14"/>
      <c r="N50" s="14" t="s">
        <v>276</v>
      </c>
      <c r="O50" s="10">
        <v>2014</v>
      </c>
      <c r="P50" s="15">
        <v>9784320111189</v>
      </c>
      <c r="Q50" s="22">
        <v>9784320984134</v>
      </c>
      <c r="R50" s="8"/>
      <c r="S50" s="19" t="s">
        <v>262</v>
      </c>
      <c r="V50" s="17"/>
      <c r="W50" s="17"/>
      <c r="X50" s="17"/>
      <c r="Y50" s="17"/>
      <c r="Z50" s="17"/>
      <c r="AA50" s="17"/>
      <c r="AB50" s="17"/>
    </row>
    <row r="51" spans="1:28" s="19" customFormat="1" ht="24" x14ac:dyDescent="0.15">
      <c r="A51" s="8"/>
      <c r="B51" s="9" t="s">
        <v>266</v>
      </c>
      <c r="C51" s="8" t="s">
        <v>267</v>
      </c>
      <c r="D51" s="10">
        <v>1</v>
      </c>
      <c r="E51" s="11" t="str">
        <f t="shared" si="0"/>
        <v>数理統計学の基礎</v>
      </c>
      <c r="F51" s="12" t="str">
        <f t="shared" si="1"/>
        <v>電子ブック</v>
      </c>
      <c r="G51" s="13" t="s">
        <v>279</v>
      </c>
      <c r="H51" s="8" t="s">
        <v>272</v>
      </c>
      <c r="I51" s="13" t="s">
        <v>273</v>
      </c>
      <c r="J51" s="8"/>
      <c r="K51" s="9" t="s">
        <v>274</v>
      </c>
      <c r="L51" s="9" t="s">
        <v>275</v>
      </c>
      <c r="M51" s="14"/>
      <c r="N51" s="14" t="s">
        <v>276</v>
      </c>
      <c r="O51" s="10">
        <v>2014</v>
      </c>
      <c r="P51" s="15">
        <v>9784320111189</v>
      </c>
      <c r="Q51" s="22">
        <v>9784320984134</v>
      </c>
      <c r="R51" s="8"/>
      <c r="S51" s="19" t="s">
        <v>262</v>
      </c>
      <c r="V51" s="17"/>
      <c r="W51" s="17"/>
      <c r="X51" s="17"/>
      <c r="Y51" s="17"/>
      <c r="Z51" s="17"/>
      <c r="AA51" s="17"/>
      <c r="AB51" s="17"/>
    </row>
    <row r="52" spans="1:28" s="19" customFormat="1" ht="13.5" x14ac:dyDescent="0.15">
      <c r="A52" s="8"/>
      <c r="B52" s="9" t="s">
        <v>266</v>
      </c>
      <c r="C52" s="8" t="s">
        <v>283</v>
      </c>
      <c r="D52" s="10">
        <v>3</v>
      </c>
      <c r="E52" s="11" t="str">
        <f t="shared" si="0"/>
        <v>新統計入門</v>
      </c>
      <c r="F52" s="12" t="str">
        <f t="shared" si="1"/>
        <v>電子ブック</v>
      </c>
      <c r="G52" s="13" t="s">
        <v>292</v>
      </c>
      <c r="H52" s="8" t="s">
        <v>293</v>
      </c>
      <c r="I52" s="13" t="s">
        <v>294</v>
      </c>
      <c r="J52" s="8"/>
      <c r="K52" s="9" t="s">
        <v>295</v>
      </c>
      <c r="L52" s="9"/>
      <c r="M52" s="14"/>
      <c r="N52" s="14" t="s">
        <v>276</v>
      </c>
      <c r="O52" s="10">
        <v>1996</v>
      </c>
      <c r="P52" s="15">
        <v>4785310995</v>
      </c>
      <c r="Q52" s="22">
        <v>9784785371050</v>
      </c>
      <c r="R52" s="8"/>
      <c r="S52" s="19" t="s">
        <v>262</v>
      </c>
      <c r="V52" s="17"/>
      <c r="W52" s="17"/>
      <c r="X52" s="17"/>
      <c r="Y52" s="17"/>
      <c r="Z52" s="17"/>
      <c r="AA52" s="17"/>
      <c r="AB52" s="17"/>
    </row>
    <row r="53" spans="1:28" s="19" customFormat="1" ht="13.5" x14ac:dyDescent="0.15">
      <c r="A53" s="8"/>
      <c r="B53" s="9" t="s">
        <v>296</v>
      </c>
      <c r="C53" s="8" t="s">
        <v>297</v>
      </c>
      <c r="D53" s="10">
        <v>1</v>
      </c>
      <c r="E53" s="11" t="str">
        <f t="shared" si="0"/>
        <v>物理学序論としての力学</v>
      </c>
      <c r="F53" s="12" t="str">
        <f t="shared" si="1"/>
        <v>電子ブック</v>
      </c>
      <c r="G53" s="13" t="s">
        <v>298</v>
      </c>
      <c r="H53" s="8" t="s">
        <v>299</v>
      </c>
      <c r="I53" s="13" t="s">
        <v>300</v>
      </c>
      <c r="J53" s="8"/>
      <c r="K53" s="9" t="s">
        <v>301</v>
      </c>
      <c r="L53" s="9" t="s">
        <v>302</v>
      </c>
      <c r="M53" s="14"/>
      <c r="N53" s="14" t="s">
        <v>303</v>
      </c>
      <c r="O53" s="10">
        <v>1984</v>
      </c>
      <c r="P53" s="15">
        <v>9784130620710</v>
      </c>
      <c r="Q53" s="22" t="s">
        <v>304</v>
      </c>
      <c r="R53" s="8"/>
      <c r="S53" s="30" t="s">
        <v>262</v>
      </c>
      <c r="T53" s="30"/>
      <c r="U53" s="30"/>
      <c r="V53" s="17"/>
      <c r="W53" s="17"/>
      <c r="X53" s="17"/>
      <c r="Y53" s="17"/>
      <c r="Z53" s="17"/>
      <c r="AA53" s="17"/>
      <c r="AB53" s="17"/>
    </row>
    <row r="54" spans="1:28" s="19" customFormat="1" ht="13.5" x14ac:dyDescent="0.15">
      <c r="A54" s="8"/>
      <c r="B54" s="9" t="s">
        <v>296</v>
      </c>
      <c r="C54" s="8" t="s">
        <v>305</v>
      </c>
      <c r="D54" s="10">
        <v>1</v>
      </c>
      <c r="E54" s="11" t="str">
        <f t="shared" si="0"/>
        <v>物理学序論としての力学</v>
      </c>
      <c r="F54" s="12" t="str">
        <f t="shared" si="1"/>
        <v>電子ブック</v>
      </c>
      <c r="G54" s="13" t="s">
        <v>298</v>
      </c>
      <c r="H54" s="8" t="s">
        <v>299</v>
      </c>
      <c r="I54" s="13" t="s">
        <v>300</v>
      </c>
      <c r="J54" s="8"/>
      <c r="K54" s="9" t="s">
        <v>301</v>
      </c>
      <c r="L54" s="9" t="s">
        <v>302</v>
      </c>
      <c r="M54" s="14"/>
      <c r="N54" s="14" t="s">
        <v>303</v>
      </c>
      <c r="O54" s="10">
        <v>1984</v>
      </c>
      <c r="P54" s="15">
        <v>9784130620710</v>
      </c>
      <c r="Q54" s="22" t="s">
        <v>304</v>
      </c>
      <c r="R54" s="8"/>
      <c r="S54" s="30" t="s">
        <v>262</v>
      </c>
      <c r="T54" s="30"/>
      <c r="U54" s="30"/>
      <c r="V54" s="17"/>
      <c r="W54" s="17"/>
      <c r="X54" s="17"/>
      <c r="Y54" s="17"/>
      <c r="Z54" s="17"/>
      <c r="AA54" s="17"/>
      <c r="AB54" s="17"/>
    </row>
    <row r="55" spans="1:28" s="19" customFormat="1" ht="13.5" x14ac:dyDescent="0.15">
      <c r="A55" s="8"/>
      <c r="B55" s="9" t="s">
        <v>296</v>
      </c>
      <c r="C55" s="8" t="s">
        <v>306</v>
      </c>
      <c r="D55" s="10">
        <v>1</v>
      </c>
      <c r="E55" s="11" t="str">
        <f t="shared" si="0"/>
        <v>物理学序論としての力学</v>
      </c>
      <c r="F55" s="12" t="str">
        <f t="shared" si="1"/>
        <v>電子ブック</v>
      </c>
      <c r="G55" s="13" t="s">
        <v>298</v>
      </c>
      <c r="H55" s="8" t="s">
        <v>299</v>
      </c>
      <c r="I55" s="13" t="s">
        <v>300</v>
      </c>
      <c r="J55" s="8"/>
      <c r="K55" s="9" t="s">
        <v>301</v>
      </c>
      <c r="L55" s="9" t="s">
        <v>302</v>
      </c>
      <c r="M55" s="14"/>
      <c r="N55" s="14" t="s">
        <v>303</v>
      </c>
      <c r="O55" s="10">
        <v>1984</v>
      </c>
      <c r="P55" s="15">
        <v>9784130620710</v>
      </c>
      <c r="Q55" s="22" t="s">
        <v>304</v>
      </c>
      <c r="R55" s="8"/>
      <c r="S55" s="30" t="s">
        <v>262</v>
      </c>
      <c r="T55" s="30"/>
      <c r="U55" s="30"/>
      <c r="V55" s="17"/>
      <c r="W55" s="17"/>
      <c r="X55" s="17"/>
      <c r="Y55" s="17"/>
      <c r="Z55" s="17"/>
      <c r="AA55" s="17"/>
      <c r="AB55" s="17"/>
    </row>
    <row r="56" spans="1:28" s="19" customFormat="1" ht="13.5" x14ac:dyDescent="0.15">
      <c r="A56" s="8"/>
      <c r="B56" s="9" t="s">
        <v>296</v>
      </c>
      <c r="C56" s="8" t="s">
        <v>307</v>
      </c>
      <c r="D56" s="10">
        <v>1</v>
      </c>
      <c r="E56" s="11" t="str">
        <f t="shared" si="0"/>
        <v>物理学序論としての力学</v>
      </c>
      <c r="F56" s="12" t="str">
        <f t="shared" si="1"/>
        <v>電子ブック</v>
      </c>
      <c r="G56" s="13" t="s">
        <v>298</v>
      </c>
      <c r="H56" s="8" t="s">
        <v>299</v>
      </c>
      <c r="I56" s="13" t="s">
        <v>300</v>
      </c>
      <c r="J56" s="8"/>
      <c r="K56" s="9" t="s">
        <v>301</v>
      </c>
      <c r="L56" s="9" t="s">
        <v>302</v>
      </c>
      <c r="M56" s="14"/>
      <c r="N56" s="14" t="s">
        <v>303</v>
      </c>
      <c r="O56" s="10">
        <v>1984</v>
      </c>
      <c r="P56" s="15">
        <v>9784130620710</v>
      </c>
      <c r="Q56" s="22" t="s">
        <v>304</v>
      </c>
      <c r="R56" s="8"/>
      <c r="S56" s="30" t="s">
        <v>262</v>
      </c>
      <c r="T56" s="30"/>
      <c r="U56" s="30"/>
      <c r="V56" s="17"/>
      <c r="W56" s="17"/>
      <c r="X56" s="17"/>
      <c r="Y56" s="17"/>
      <c r="Z56" s="17"/>
      <c r="AA56" s="17"/>
      <c r="AB56" s="17"/>
    </row>
    <row r="57" spans="1:28" s="19" customFormat="1" ht="13.5" x14ac:dyDescent="0.15">
      <c r="A57" s="8"/>
      <c r="B57" s="9" t="s">
        <v>296</v>
      </c>
      <c r="C57" s="8" t="s">
        <v>308</v>
      </c>
      <c r="D57" s="10">
        <v>1</v>
      </c>
      <c r="E57" s="11" t="str">
        <f t="shared" si="0"/>
        <v>物理学序論としての力学</v>
      </c>
      <c r="F57" s="12" t="str">
        <f t="shared" si="1"/>
        <v>電子ブック</v>
      </c>
      <c r="G57" s="13" t="s">
        <v>298</v>
      </c>
      <c r="H57" s="8" t="s">
        <v>299</v>
      </c>
      <c r="I57" s="13" t="s">
        <v>300</v>
      </c>
      <c r="J57" s="8"/>
      <c r="K57" s="9" t="s">
        <v>301</v>
      </c>
      <c r="L57" s="9" t="s">
        <v>302</v>
      </c>
      <c r="M57" s="14"/>
      <c r="N57" s="14" t="s">
        <v>303</v>
      </c>
      <c r="O57" s="10">
        <v>1984</v>
      </c>
      <c r="P57" s="15">
        <v>9784130620710</v>
      </c>
      <c r="Q57" s="22" t="s">
        <v>304</v>
      </c>
      <c r="R57" s="8"/>
      <c r="S57" s="30" t="s">
        <v>262</v>
      </c>
      <c r="T57" s="30"/>
      <c r="U57" s="30"/>
      <c r="V57" s="17"/>
      <c r="W57" s="17"/>
      <c r="X57" s="17"/>
      <c r="Y57" s="17"/>
      <c r="Z57" s="17"/>
      <c r="AA57" s="17"/>
      <c r="AB57" s="17"/>
    </row>
    <row r="58" spans="1:28" s="19" customFormat="1" ht="13.5" x14ac:dyDescent="0.15">
      <c r="A58" s="8"/>
      <c r="B58" s="9" t="s">
        <v>296</v>
      </c>
      <c r="C58" s="8" t="s">
        <v>309</v>
      </c>
      <c r="D58" s="10">
        <v>1</v>
      </c>
      <c r="E58" s="11" t="str">
        <f t="shared" si="0"/>
        <v>物理学序論としての力学</v>
      </c>
      <c r="F58" s="12" t="str">
        <f t="shared" si="1"/>
        <v>電子ブック</v>
      </c>
      <c r="G58" s="13" t="s">
        <v>298</v>
      </c>
      <c r="H58" s="8" t="s">
        <v>299</v>
      </c>
      <c r="I58" s="13" t="s">
        <v>300</v>
      </c>
      <c r="J58" s="8"/>
      <c r="K58" s="9" t="s">
        <v>301</v>
      </c>
      <c r="L58" s="9" t="s">
        <v>302</v>
      </c>
      <c r="M58" s="14"/>
      <c r="N58" s="14" t="s">
        <v>303</v>
      </c>
      <c r="O58" s="10">
        <v>1984</v>
      </c>
      <c r="P58" s="15">
        <v>9784130620710</v>
      </c>
      <c r="Q58" s="22" t="s">
        <v>304</v>
      </c>
      <c r="R58" s="8"/>
      <c r="S58" s="30" t="s">
        <v>262</v>
      </c>
      <c r="T58" s="30"/>
      <c r="U58" s="30"/>
      <c r="V58" s="17"/>
      <c r="W58" s="17"/>
      <c r="X58" s="17"/>
      <c r="Y58" s="17"/>
      <c r="Z58" s="17"/>
      <c r="AA58" s="17"/>
      <c r="AB58" s="17"/>
    </row>
    <row r="59" spans="1:28" s="19" customFormat="1" ht="13.5" x14ac:dyDescent="0.15">
      <c r="A59" s="8"/>
      <c r="B59" s="9" t="s">
        <v>296</v>
      </c>
      <c r="C59" s="8" t="s">
        <v>310</v>
      </c>
      <c r="D59" s="10">
        <v>1</v>
      </c>
      <c r="E59" s="11" t="str">
        <f t="shared" si="0"/>
        <v>物理学序論としての力学</v>
      </c>
      <c r="F59" s="12" t="str">
        <f t="shared" si="1"/>
        <v>電子ブック</v>
      </c>
      <c r="G59" s="13" t="s">
        <v>298</v>
      </c>
      <c r="H59" s="8" t="s">
        <v>299</v>
      </c>
      <c r="I59" s="13" t="s">
        <v>300</v>
      </c>
      <c r="J59" s="8"/>
      <c r="K59" s="9" t="s">
        <v>301</v>
      </c>
      <c r="L59" s="9" t="s">
        <v>302</v>
      </c>
      <c r="M59" s="14"/>
      <c r="N59" s="14" t="s">
        <v>303</v>
      </c>
      <c r="O59" s="10">
        <v>1984</v>
      </c>
      <c r="P59" s="15">
        <v>9784130620710</v>
      </c>
      <c r="Q59" s="22" t="s">
        <v>304</v>
      </c>
      <c r="R59" s="8"/>
      <c r="S59" s="30" t="s">
        <v>262</v>
      </c>
      <c r="T59" s="30"/>
      <c r="U59" s="30"/>
      <c r="V59" s="17"/>
      <c r="W59" s="17"/>
      <c r="X59" s="17"/>
      <c r="Y59" s="17"/>
      <c r="Z59" s="17"/>
      <c r="AA59" s="17"/>
      <c r="AB59" s="17"/>
    </row>
    <row r="60" spans="1:28" s="19" customFormat="1" ht="13.5" x14ac:dyDescent="0.15">
      <c r="A60" s="8"/>
      <c r="B60" s="9" t="s">
        <v>296</v>
      </c>
      <c r="C60" s="8" t="s">
        <v>311</v>
      </c>
      <c r="D60" s="10">
        <v>1</v>
      </c>
      <c r="E60" s="11" t="str">
        <f t="shared" si="0"/>
        <v>物理学序論としての力学</v>
      </c>
      <c r="F60" s="12" t="str">
        <f t="shared" si="1"/>
        <v>電子ブック</v>
      </c>
      <c r="G60" s="13" t="s">
        <v>298</v>
      </c>
      <c r="H60" s="8" t="s">
        <v>299</v>
      </c>
      <c r="I60" s="13" t="s">
        <v>300</v>
      </c>
      <c r="J60" s="8"/>
      <c r="K60" s="9" t="s">
        <v>301</v>
      </c>
      <c r="L60" s="9" t="s">
        <v>302</v>
      </c>
      <c r="M60" s="14"/>
      <c r="N60" s="14" t="s">
        <v>303</v>
      </c>
      <c r="O60" s="10">
        <v>1984</v>
      </c>
      <c r="P60" s="15">
        <v>9784130620710</v>
      </c>
      <c r="Q60" s="22" t="s">
        <v>304</v>
      </c>
      <c r="R60" s="8"/>
      <c r="S60" s="30" t="s">
        <v>262</v>
      </c>
      <c r="T60" s="30"/>
      <c r="U60" s="30"/>
      <c r="V60" s="17"/>
      <c r="W60" s="17"/>
      <c r="X60" s="17"/>
      <c r="Y60" s="17"/>
      <c r="Z60" s="17"/>
      <c r="AA60" s="17"/>
      <c r="AB60" s="17"/>
    </row>
    <row r="61" spans="1:28" s="19" customFormat="1" ht="13.5" x14ac:dyDescent="0.15">
      <c r="A61" s="8"/>
      <c r="B61" s="9" t="s">
        <v>296</v>
      </c>
      <c r="C61" s="8" t="s">
        <v>312</v>
      </c>
      <c r="D61" s="10">
        <v>1</v>
      </c>
      <c r="E61" s="11" t="str">
        <f t="shared" si="0"/>
        <v>物理学序論としての力学</v>
      </c>
      <c r="F61" s="12" t="str">
        <f t="shared" si="1"/>
        <v>電子ブック</v>
      </c>
      <c r="G61" s="13" t="s">
        <v>298</v>
      </c>
      <c r="H61" s="8" t="s">
        <v>299</v>
      </c>
      <c r="I61" s="13" t="s">
        <v>300</v>
      </c>
      <c r="J61" s="8"/>
      <c r="K61" s="9" t="s">
        <v>301</v>
      </c>
      <c r="L61" s="9" t="s">
        <v>302</v>
      </c>
      <c r="M61" s="14"/>
      <c r="N61" s="14" t="s">
        <v>303</v>
      </c>
      <c r="O61" s="10">
        <v>1984</v>
      </c>
      <c r="P61" s="15">
        <v>9784130620710</v>
      </c>
      <c r="Q61" s="22" t="s">
        <v>304</v>
      </c>
      <c r="R61" s="8"/>
      <c r="S61" s="30" t="s">
        <v>262</v>
      </c>
      <c r="T61" s="30"/>
      <c r="U61" s="30"/>
      <c r="V61" s="17"/>
      <c r="W61" s="17"/>
      <c r="X61" s="17"/>
      <c r="Y61" s="17"/>
      <c r="Z61" s="17"/>
      <c r="AA61" s="17"/>
      <c r="AB61" s="17"/>
    </row>
    <row r="62" spans="1:28" s="19" customFormat="1" ht="13.5" x14ac:dyDescent="0.15">
      <c r="A62" s="8"/>
      <c r="B62" s="9" t="s">
        <v>296</v>
      </c>
      <c r="C62" s="8" t="s">
        <v>313</v>
      </c>
      <c r="D62" s="10">
        <v>1</v>
      </c>
      <c r="E62" s="11" t="str">
        <f t="shared" si="0"/>
        <v>物理学序論としての力学</v>
      </c>
      <c r="F62" s="12" t="str">
        <f t="shared" si="1"/>
        <v>電子ブック</v>
      </c>
      <c r="G62" s="13" t="s">
        <v>298</v>
      </c>
      <c r="H62" s="8" t="s">
        <v>299</v>
      </c>
      <c r="I62" s="13" t="s">
        <v>300</v>
      </c>
      <c r="J62" s="8"/>
      <c r="K62" s="9" t="s">
        <v>301</v>
      </c>
      <c r="L62" s="9" t="s">
        <v>302</v>
      </c>
      <c r="M62" s="14"/>
      <c r="N62" s="14" t="s">
        <v>303</v>
      </c>
      <c r="O62" s="10">
        <v>1984</v>
      </c>
      <c r="P62" s="15">
        <v>9784130620710</v>
      </c>
      <c r="Q62" s="22" t="s">
        <v>304</v>
      </c>
      <c r="R62" s="8"/>
      <c r="S62" s="30" t="s">
        <v>262</v>
      </c>
      <c r="T62" s="30"/>
      <c r="U62" s="30"/>
      <c r="V62" s="17"/>
      <c r="W62" s="17"/>
      <c r="X62" s="17"/>
      <c r="Y62" s="17"/>
      <c r="Z62" s="17"/>
      <c r="AA62" s="17"/>
      <c r="AB62" s="17"/>
    </row>
    <row r="63" spans="1:28" s="19" customFormat="1" ht="13.5" x14ac:dyDescent="0.15">
      <c r="A63" s="8"/>
      <c r="B63" s="9" t="s">
        <v>296</v>
      </c>
      <c r="C63" s="8" t="s">
        <v>314</v>
      </c>
      <c r="D63" s="10">
        <v>1</v>
      </c>
      <c r="E63" s="11" t="str">
        <f t="shared" si="0"/>
        <v>物理学序論としての力学</v>
      </c>
      <c r="F63" s="12" t="str">
        <f t="shared" si="1"/>
        <v>電子ブック</v>
      </c>
      <c r="G63" s="13" t="s">
        <v>298</v>
      </c>
      <c r="H63" s="8" t="s">
        <v>299</v>
      </c>
      <c r="I63" s="13" t="s">
        <v>300</v>
      </c>
      <c r="J63" s="8"/>
      <c r="K63" s="9" t="s">
        <v>301</v>
      </c>
      <c r="L63" s="9" t="s">
        <v>302</v>
      </c>
      <c r="M63" s="14"/>
      <c r="N63" s="14" t="s">
        <v>303</v>
      </c>
      <c r="O63" s="10">
        <v>1984</v>
      </c>
      <c r="P63" s="15">
        <v>9784130620710</v>
      </c>
      <c r="Q63" s="22" t="s">
        <v>304</v>
      </c>
      <c r="R63" s="8"/>
      <c r="S63" s="30" t="s">
        <v>262</v>
      </c>
      <c r="T63" s="30"/>
      <c r="U63" s="30"/>
      <c r="V63" s="17"/>
      <c r="W63" s="17"/>
      <c r="X63" s="17"/>
      <c r="Y63" s="17"/>
      <c r="Z63" s="17"/>
      <c r="AA63" s="17"/>
      <c r="AB63" s="17"/>
    </row>
    <row r="64" spans="1:28" s="19" customFormat="1" ht="13.5" x14ac:dyDescent="0.15">
      <c r="A64" s="8"/>
      <c r="B64" s="9" t="s">
        <v>296</v>
      </c>
      <c r="C64" s="8" t="s">
        <v>315</v>
      </c>
      <c r="D64" s="10">
        <v>1</v>
      </c>
      <c r="E64" s="11" t="str">
        <f t="shared" si="0"/>
        <v>物理学序論としての力学</v>
      </c>
      <c r="F64" s="12" t="str">
        <f t="shared" si="1"/>
        <v>電子ブック</v>
      </c>
      <c r="G64" s="13" t="s">
        <v>298</v>
      </c>
      <c r="H64" s="8" t="s">
        <v>299</v>
      </c>
      <c r="I64" s="13" t="s">
        <v>300</v>
      </c>
      <c r="J64" s="8"/>
      <c r="K64" s="9" t="s">
        <v>301</v>
      </c>
      <c r="L64" s="9" t="s">
        <v>302</v>
      </c>
      <c r="M64" s="14"/>
      <c r="N64" s="14" t="s">
        <v>303</v>
      </c>
      <c r="O64" s="10">
        <v>1984</v>
      </c>
      <c r="P64" s="15">
        <v>9784130620710</v>
      </c>
      <c r="Q64" s="22" t="s">
        <v>304</v>
      </c>
      <c r="R64" s="8"/>
      <c r="S64" s="30" t="s">
        <v>262</v>
      </c>
      <c r="T64" s="30"/>
      <c r="U64" s="30"/>
      <c r="V64" s="17"/>
      <c r="W64" s="17"/>
      <c r="X64" s="17"/>
      <c r="Y64" s="17"/>
      <c r="Z64" s="17"/>
      <c r="AA64" s="17"/>
      <c r="AB64" s="17"/>
    </row>
    <row r="65" spans="1:28" s="19" customFormat="1" ht="13.5" x14ac:dyDescent="0.15">
      <c r="A65" s="8"/>
      <c r="B65" s="9" t="s">
        <v>316</v>
      </c>
      <c r="C65" s="8" t="s">
        <v>317</v>
      </c>
      <c r="D65" s="10">
        <v>1</v>
      </c>
      <c r="E65" s="11" t="str">
        <f t="shared" si="0"/>
        <v>物理学序論としての力学</v>
      </c>
      <c r="F65" s="12" t="str">
        <f t="shared" si="1"/>
        <v>電子ブック</v>
      </c>
      <c r="G65" s="13" t="s">
        <v>298</v>
      </c>
      <c r="H65" s="8" t="s">
        <v>299</v>
      </c>
      <c r="I65" s="13" t="s">
        <v>300</v>
      </c>
      <c r="J65" s="8"/>
      <c r="K65" s="9" t="s">
        <v>301</v>
      </c>
      <c r="L65" s="9" t="s">
        <v>302</v>
      </c>
      <c r="M65" s="14"/>
      <c r="N65" s="14" t="s">
        <v>303</v>
      </c>
      <c r="O65" s="10">
        <v>1984</v>
      </c>
      <c r="P65" s="15">
        <v>9784130620710</v>
      </c>
      <c r="Q65" s="22" t="s">
        <v>304</v>
      </c>
      <c r="R65" s="8"/>
      <c r="S65" s="30" t="s">
        <v>262</v>
      </c>
      <c r="T65" s="30"/>
      <c r="U65" s="30"/>
      <c r="V65" s="17"/>
      <c r="W65" s="17"/>
      <c r="X65" s="17"/>
      <c r="Y65" s="17"/>
      <c r="Z65" s="17"/>
      <c r="AA65" s="17"/>
      <c r="AB65" s="17"/>
    </row>
    <row r="66" spans="1:28" s="19" customFormat="1" ht="13.5" x14ac:dyDescent="0.15">
      <c r="A66" s="8"/>
      <c r="B66" s="9" t="s">
        <v>316</v>
      </c>
      <c r="C66" s="8" t="s">
        <v>318</v>
      </c>
      <c r="D66" s="10">
        <v>1</v>
      </c>
      <c r="E66" s="11" t="str">
        <f t="shared" si="0"/>
        <v>物理学序論としての力学</v>
      </c>
      <c r="F66" s="12" t="str">
        <f t="shared" si="1"/>
        <v>電子ブック</v>
      </c>
      <c r="G66" s="13" t="s">
        <v>298</v>
      </c>
      <c r="H66" s="8" t="s">
        <v>299</v>
      </c>
      <c r="I66" s="13" t="s">
        <v>300</v>
      </c>
      <c r="J66" s="8"/>
      <c r="K66" s="9" t="s">
        <v>301</v>
      </c>
      <c r="L66" s="9" t="s">
        <v>302</v>
      </c>
      <c r="M66" s="14"/>
      <c r="N66" s="14" t="s">
        <v>303</v>
      </c>
      <c r="O66" s="10">
        <v>1984</v>
      </c>
      <c r="P66" s="15">
        <v>9784130620710</v>
      </c>
      <c r="Q66" s="22" t="s">
        <v>304</v>
      </c>
      <c r="R66" s="8"/>
      <c r="S66" s="30" t="s">
        <v>262</v>
      </c>
      <c r="T66" s="30"/>
      <c r="U66" s="30"/>
      <c r="V66" s="17"/>
      <c r="W66" s="17"/>
      <c r="X66" s="17"/>
      <c r="Y66" s="17"/>
      <c r="Z66" s="17"/>
      <c r="AA66" s="17"/>
      <c r="AB66" s="17"/>
    </row>
    <row r="67" spans="1:28" s="19" customFormat="1" ht="13.5" x14ac:dyDescent="0.15">
      <c r="A67" s="8"/>
      <c r="B67" s="9" t="s">
        <v>296</v>
      </c>
      <c r="C67" s="8" t="s">
        <v>314</v>
      </c>
      <c r="D67" s="10">
        <v>1</v>
      </c>
      <c r="E67" s="11" t="str">
        <f t="shared" ref="E67:E130" si="3">HYPERLINK("https://opac.library.tohoku.ac.jp/opac/opac_details/?reqCode=fromlist&amp;lang=0&amp;amode=11&amp;bibid="&amp;H67&amp;"&amp;opkey=B159860162391587&amp;start=1&amp;totalnum=1&amp;listnum=0&amp;place=&amp;list_disp=20&amp;list_sort=0&amp;cmode=0&amp;chk_st=0&amp;check=0",I67)</f>
        <v>力学</v>
      </c>
      <c r="F67" s="12" t="str">
        <f t="shared" ref="F67:F130" si="4">HYPERLINK("https://opac.library.tohoku.ac.jp/opac/opac_details/?reqCode=fromlist&amp;lang=0&amp;amode=11&amp;bibid="&amp;H67&amp;"&amp;opkey=B159860162391587&amp;start=1&amp;totalnum=1&amp;listnum=0&amp;place=&amp;list_disp=20&amp;list_sort=0&amp;cmode=0&amp;chk_st=0&amp;check=0","電子ブック")</f>
        <v>電子ブック</v>
      </c>
      <c r="G67" s="13" t="s">
        <v>319</v>
      </c>
      <c r="H67" s="8" t="s">
        <v>320</v>
      </c>
      <c r="I67" s="13" t="s">
        <v>321</v>
      </c>
      <c r="J67" s="8"/>
      <c r="K67" s="9" t="s">
        <v>322</v>
      </c>
      <c r="L67" s="9" t="s">
        <v>323</v>
      </c>
      <c r="M67" s="14" t="s">
        <v>324</v>
      </c>
      <c r="N67" s="14" t="s">
        <v>325</v>
      </c>
      <c r="O67" s="10">
        <v>2017</v>
      </c>
      <c r="P67" s="15">
        <v>9784000298612</v>
      </c>
      <c r="Q67" s="22">
        <v>9784007102202</v>
      </c>
      <c r="R67" s="8"/>
      <c r="S67" s="19" t="s">
        <v>262</v>
      </c>
      <c r="V67" s="17"/>
      <c r="W67" s="17"/>
      <c r="X67" s="17"/>
      <c r="Y67" s="17"/>
      <c r="Z67" s="17"/>
      <c r="AA67" s="17"/>
      <c r="AB67" s="17"/>
    </row>
    <row r="68" spans="1:28" s="19" customFormat="1" ht="13.5" x14ac:dyDescent="0.15">
      <c r="A68" s="8"/>
      <c r="B68" s="9" t="s">
        <v>296</v>
      </c>
      <c r="C68" s="8" t="s">
        <v>315</v>
      </c>
      <c r="D68" s="10">
        <v>1</v>
      </c>
      <c r="E68" s="11" t="str">
        <f t="shared" si="3"/>
        <v>力学</v>
      </c>
      <c r="F68" s="12" t="str">
        <f t="shared" si="4"/>
        <v>電子ブック</v>
      </c>
      <c r="G68" s="13" t="s">
        <v>319</v>
      </c>
      <c r="H68" s="8" t="s">
        <v>320</v>
      </c>
      <c r="I68" s="13" t="s">
        <v>321</v>
      </c>
      <c r="J68" s="8"/>
      <c r="K68" s="9" t="s">
        <v>322</v>
      </c>
      <c r="L68" s="9" t="s">
        <v>323</v>
      </c>
      <c r="M68" s="14" t="s">
        <v>324</v>
      </c>
      <c r="N68" s="14" t="s">
        <v>325</v>
      </c>
      <c r="O68" s="10">
        <v>2017</v>
      </c>
      <c r="P68" s="15">
        <v>9784000298612</v>
      </c>
      <c r="Q68" s="22">
        <v>9784007102202</v>
      </c>
      <c r="R68" s="8"/>
      <c r="S68" s="19" t="s">
        <v>262</v>
      </c>
      <c r="V68" s="17"/>
      <c r="W68" s="17"/>
      <c r="X68" s="17"/>
      <c r="Y68" s="17"/>
      <c r="Z68" s="17"/>
      <c r="AA68" s="17"/>
      <c r="AB68" s="17"/>
    </row>
    <row r="69" spans="1:28" s="19" customFormat="1" ht="13.5" x14ac:dyDescent="0.15">
      <c r="A69" s="8"/>
      <c r="B69" s="9" t="s">
        <v>296</v>
      </c>
      <c r="C69" s="8" t="s">
        <v>326</v>
      </c>
      <c r="D69" s="10">
        <v>1</v>
      </c>
      <c r="E69" s="11" t="str">
        <f t="shared" si="3"/>
        <v>力学</v>
      </c>
      <c r="F69" s="12" t="str">
        <f t="shared" si="4"/>
        <v>電子ブック</v>
      </c>
      <c r="G69" s="13" t="s">
        <v>319</v>
      </c>
      <c r="H69" s="8" t="s">
        <v>320</v>
      </c>
      <c r="I69" s="13" t="s">
        <v>321</v>
      </c>
      <c r="J69" s="8"/>
      <c r="K69" s="9" t="s">
        <v>322</v>
      </c>
      <c r="L69" s="9" t="s">
        <v>323</v>
      </c>
      <c r="M69" s="14" t="s">
        <v>324</v>
      </c>
      <c r="N69" s="14" t="s">
        <v>325</v>
      </c>
      <c r="O69" s="10">
        <v>2017</v>
      </c>
      <c r="P69" s="15">
        <v>9784000298612</v>
      </c>
      <c r="Q69" s="22">
        <v>9784007102202</v>
      </c>
      <c r="R69" s="8"/>
      <c r="S69" s="19" t="s">
        <v>262</v>
      </c>
      <c r="V69" s="17"/>
      <c r="W69" s="17"/>
      <c r="X69" s="17"/>
      <c r="Y69" s="17"/>
      <c r="Z69" s="17"/>
      <c r="AA69" s="17"/>
      <c r="AB69" s="17"/>
    </row>
    <row r="70" spans="1:28" s="19" customFormat="1" ht="13.5" x14ac:dyDescent="0.15">
      <c r="A70" s="8"/>
      <c r="B70" s="9" t="s">
        <v>316</v>
      </c>
      <c r="C70" s="8" t="s">
        <v>318</v>
      </c>
      <c r="D70" s="10">
        <v>1</v>
      </c>
      <c r="E70" s="11" t="str">
        <f t="shared" si="3"/>
        <v>力学</v>
      </c>
      <c r="F70" s="12" t="str">
        <f t="shared" si="4"/>
        <v>電子ブック</v>
      </c>
      <c r="G70" s="13" t="s">
        <v>327</v>
      </c>
      <c r="H70" s="8" t="s">
        <v>320</v>
      </c>
      <c r="I70" s="13" t="s">
        <v>321</v>
      </c>
      <c r="J70" s="8"/>
      <c r="K70" s="9" t="s">
        <v>322</v>
      </c>
      <c r="L70" s="9" t="s">
        <v>323</v>
      </c>
      <c r="M70" s="14" t="s">
        <v>324</v>
      </c>
      <c r="N70" s="14" t="s">
        <v>325</v>
      </c>
      <c r="O70" s="10">
        <v>2017</v>
      </c>
      <c r="P70" s="15">
        <v>9784000298612</v>
      </c>
      <c r="Q70" s="22">
        <v>9784007102202</v>
      </c>
      <c r="R70" s="8"/>
      <c r="S70" s="19" t="s">
        <v>262</v>
      </c>
      <c r="V70" s="17"/>
      <c r="W70" s="17"/>
      <c r="X70" s="17"/>
      <c r="Y70" s="17"/>
      <c r="Z70" s="17"/>
      <c r="AA70" s="17"/>
      <c r="AB70" s="17"/>
    </row>
    <row r="71" spans="1:28" s="19" customFormat="1" ht="13.5" x14ac:dyDescent="0.15">
      <c r="A71" s="8"/>
      <c r="B71" s="9"/>
      <c r="C71" s="8"/>
      <c r="D71" s="10">
        <v>1</v>
      </c>
      <c r="E71" s="11" t="str">
        <f t="shared" si="3"/>
        <v>解析力学</v>
      </c>
      <c r="F71" s="12" t="str">
        <f t="shared" si="4"/>
        <v>電子ブック</v>
      </c>
      <c r="G71" s="13" t="s">
        <v>328</v>
      </c>
      <c r="H71" s="8" t="s">
        <v>329</v>
      </c>
      <c r="I71" s="13" t="s">
        <v>330</v>
      </c>
      <c r="J71" s="8"/>
      <c r="K71" s="9" t="s">
        <v>331</v>
      </c>
      <c r="L71" s="9" t="s">
        <v>332</v>
      </c>
      <c r="M71" s="14" t="s">
        <v>324</v>
      </c>
      <c r="N71" s="14" t="s">
        <v>333</v>
      </c>
      <c r="O71" s="10">
        <v>2017</v>
      </c>
      <c r="P71" s="15">
        <v>9784000298629</v>
      </c>
      <c r="Q71" s="22">
        <v>9784007102219</v>
      </c>
      <c r="R71" s="8"/>
      <c r="V71" s="17"/>
      <c r="W71" s="17"/>
      <c r="X71" s="17"/>
      <c r="Y71" s="17"/>
      <c r="Z71" s="17"/>
      <c r="AA71" s="17"/>
      <c r="AB71" s="17"/>
    </row>
    <row r="72" spans="1:28" s="19" customFormat="1" ht="24" x14ac:dyDescent="0.15">
      <c r="A72" s="8"/>
      <c r="B72" s="9"/>
      <c r="C72" s="8"/>
      <c r="D72" s="10">
        <v>1</v>
      </c>
      <c r="E72" s="11" t="str">
        <f t="shared" si="3"/>
        <v>電場と磁場</v>
      </c>
      <c r="F72" s="12" t="str">
        <f t="shared" si="4"/>
        <v>電子ブック</v>
      </c>
      <c r="G72" s="13" t="s">
        <v>334</v>
      </c>
      <c r="H72" s="8" t="s">
        <v>335</v>
      </c>
      <c r="I72" s="13" t="s">
        <v>336</v>
      </c>
      <c r="J72" s="8"/>
      <c r="K72" s="9" t="s">
        <v>337</v>
      </c>
      <c r="L72" s="9" t="s">
        <v>338</v>
      </c>
      <c r="M72" s="14" t="s">
        <v>324</v>
      </c>
      <c r="N72" s="14" t="s">
        <v>333</v>
      </c>
      <c r="O72" s="10">
        <v>2017</v>
      </c>
      <c r="P72" s="15">
        <v>9784000298636</v>
      </c>
      <c r="Q72" s="22">
        <v>9784007102226</v>
      </c>
      <c r="R72" s="8"/>
      <c r="S72" s="30"/>
      <c r="V72" s="17"/>
      <c r="W72" s="17"/>
      <c r="X72" s="17"/>
      <c r="Y72" s="17"/>
      <c r="Z72" s="17"/>
      <c r="AA72" s="17"/>
      <c r="AB72" s="17"/>
    </row>
    <row r="73" spans="1:28" s="19" customFormat="1" ht="36" x14ac:dyDescent="0.15">
      <c r="A73" s="8"/>
      <c r="B73" s="9"/>
      <c r="C73" s="8"/>
      <c r="D73" s="10">
        <v>1</v>
      </c>
      <c r="E73" s="11" t="str">
        <f t="shared" si="3"/>
        <v>変動する電磁場</v>
      </c>
      <c r="F73" s="12" t="str">
        <f t="shared" si="4"/>
        <v>電子ブック</v>
      </c>
      <c r="G73" s="32" t="s">
        <v>339</v>
      </c>
      <c r="H73" s="8" t="s">
        <v>340</v>
      </c>
      <c r="I73" s="13" t="s">
        <v>341</v>
      </c>
      <c r="J73" s="8"/>
      <c r="K73" s="9" t="s">
        <v>337</v>
      </c>
      <c r="L73" s="9" t="s">
        <v>342</v>
      </c>
      <c r="M73" s="14" t="s">
        <v>324</v>
      </c>
      <c r="N73" s="14" t="s">
        <v>325</v>
      </c>
      <c r="O73" s="10">
        <v>2017</v>
      </c>
      <c r="P73" s="15">
        <v>9784000298643</v>
      </c>
      <c r="Q73" s="22">
        <v>9784007102233</v>
      </c>
      <c r="R73" s="8" t="s">
        <v>343</v>
      </c>
      <c r="S73" s="30" t="s">
        <v>262</v>
      </c>
      <c r="V73" s="17"/>
      <c r="W73" s="17"/>
      <c r="X73" s="17"/>
      <c r="Y73" s="17"/>
      <c r="Z73" s="17"/>
      <c r="AA73" s="17"/>
      <c r="AB73" s="17"/>
    </row>
    <row r="74" spans="1:28" s="19" customFormat="1" ht="13.5" x14ac:dyDescent="0.15">
      <c r="A74" s="8"/>
      <c r="B74" s="9"/>
      <c r="C74" s="8"/>
      <c r="D74" s="10"/>
      <c r="E74" s="11" t="str">
        <f t="shared" si="3"/>
        <v>熱・統計力学</v>
      </c>
      <c r="F74" s="12" t="str">
        <f t="shared" si="4"/>
        <v>電子ブック</v>
      </c>
      <c r="G74" s="32" t="s">
        <v>344</v>
      </c>
      <c r="H74" s="8" t="s">
        <v>345</v>
      </c>
      <c r="I74" s="13" t="s">
        <v>346</v>
      </c>
      <c r="J74" s="8"/>
      <c r="K74" s="9" t="s">
        <v>347</v>
      </c>
      <c r="L74" s="9" t="s">
        <v>348</v>
      </c>
      <c r="M74" s="14" t="s">
        <v>324</v>
      </c>
      <c r="N74" s="14" t="s">
        <v>333</v>
      </c>
      <c r="O74" s="10">
        <v>2017</v>
      </c>
      <c r="P74" s="15">
        <v>9784000298674</v>
      </c>
      <c r="Q74" s="22">
        <v>9784007102264</v>
      </c>
      <c r="R74" s="8"/>
      <c r="S74" s="30"/>
      <c r="V74" s="17"/>
      <c r="W74" s="17"/>
      <c r="X74" s="17"/>
      <c r="Y74" s="17"/>
      <c r="Z74" s="17"/>
      <c r="AA74" s="17"/>
      <c r="AB74" s="17"/>
    </row>
    <row r="75" spans="1:28" s="19" customFormat="1" ht="13.5" x14ac:dyDescent="0.15">
      <c r="A75" s="8"/>
      <c r="B75" s="9"/>
      <c r="C75" s="8"/>
      <c r="D75" s="10"/>
      <c r="E75" s="11" t="str">
        <f t="shared" si="3"/>
        <v>弾性体と流体</v>
      </c>
      <c r="F75" s="12" t="str">
        <f t="shared" si="4"/>
        <v>電子ブック</v>
      </c>
      <c r="G75" s="32" t="s">
        <v>349</v>
      </c>
      <c r="H75" s="8" t="s">
        <v>350</v>
      </c>
      <c r="I75" s="13" t="s">
        <v>351</v>
      </c>
      <c r="J75" s="8"/>
      <c r="K75" s="9" t="s">
        <v>352</v>
      </c>
      <c r="L75" s="9" t="s">
        <v>353</v>
      </c>
      <c r="M75" s="14" t="s">
        <v>324</v>
      </c>
      <c r="N75" s="14" t="s">
        <v>333</v>
      </c>
      <c r="O75" s="10">
        <v>2017</v>
      </c>
      <c r="P75" s="15">
        <v>9784000298681</v>
      </c>
      <c r="Q75" s="22">
        <v>9784007102271</v>
      </c>
      <c r="R75" s="8"/>
      <c r="V75" s="17"/>
      <c r="W75" s="17"/>
      <c r="X75" s="17"/>
      <c r="Y75" s="17"/>
      <c r="Z75" s="17"/>
      <c r="AA75" s="17"/>
      <c r="AB75" s="17"/>
    </row>
    <row r="76" spans="1:28" s="19" customFormat="1" ht="13.5" x14ac:dyDescent="0.15">
      <c r="A76" s="8"/>
      <c r="B76" s="9"/>
      <c r="C76" s="8"/>
      <c r="D76" s="10"/>
      <c r="E76" s="11" t="str">
        <f t="shared" si="3"/>
        <v>物理のための数学</v>
      </c>
      <c r="F76" s="12" t="str">
        <f t="shared" si="4"/>
        <v>電子ブック</v>
      </c>
      <c r="G76" s="32" t="s">
        <v>354</v>
      </c>
      <c r="H76" s="8" t="s">
        <v>355</v>
      </c>
      <c r="I76" s="13" t="s">
        <v>356</v>
      </c>
      <c r="J76" s="8"/>
      <c r="K76" s="9" t="s">
        <v>357</v>
      </c>
      <c r="L76" s="9" t="s">
        <v>353</v>
      </c>
      <c r="M76" s="14" t="s">
        <v>324</v>
      </c>
      <c r="N76" s="14" t="s">
        <v>333</v>
      </c>
      <c r="O76" s="10">
        <v>2017</v>
      </c>
      <c r="P76" s="15">
        <v>9784000298704</v>
      </c>
      <c r="Q76" s="22">
        <v>9784007102295</v>
      </c>
      <c r="R76" s="8"/>
      <c r="S76" s="30"/>
      <c r="V76" s="17"/>
      <c r="W76" s="17"/>
      <c r="X76" s="17"/>
      <c r="Y76" s="17"/>
      <c r="Z76" s="17"/>
      <c r="AA76" s="17"/>
      <c r="AB76" s="17"/>
    </row>
    <row r="77" spans="1:28" s="19" customFormat="1" ht="13.5" x14ac:dyDescent="0.15">
      <c r="A77" s="8"/>
      <c r="B77" s="9"/>
      <c r="C77" s="8"/>
      <c r="D77" s="10"/>
      <c r="E77" s="11" t="str">
        <f t="shared" si="3"/>
        <v>相対性理論</v>
      </c>
      <c r="F77" s="12" t="str">
        <f t="shared" si="4"/>
        <v>電子ブック</v>
      </c>
      <c r="G77" s="32" t="s">
        <v>358</v>
      </c>
      <c r="H77" s="8" t="s">
        <v>359</v>
      </c>
      <c r="I77" s="13" t="s">
        <v>360</v>
      </c>
      <c r="J77" s="8"/>
      <c r="K77" s="9" t="s">
        <v>361</v>
      </c>
      <c r="L77" s="9" t="s">
        <v>353</v>
      </c>
      <c r="M77" s="14" t="s">
        <v>324</v>
      </c>
      <c r="N77" s="14" t="s">
        <v>333</v>
      </c>
      <c r="O77" s="10">
        <v>2017</v>
      </c>
      <c r="P77" s="15">
        <v>9784000298698</v>
      </c>
      <c r="Q77" s="22"/>
      <c r="R77" s="8"/>
      <c r="V77" s="17"/>
      <c r="W77" s="17"/>
      <c r="X77" s="17"/>
      <c r="Y77" s="17"/>
      <c r="Z77" s="17"/>
      <c r="AA77" s="17"/>
      <c r="AB77" s="17"/>
    </row>
    <row r="78" spans="1:28" s="19" customFormat="1" ht="13.5" x14ac:dyDescent="0.15">
      <c r="A78" s="8"/>
      <c r="B78" s="9" t="s">
        <v>316</v>
      </c>
      <c r="C78" s="8" t="s">
        <v>362</v>
      </c>
      <c r="D78" s="10">
        <v>2</v>
      </c>
      <c r="E78" s="11" t="str">
        <f t="shared" si="3"/>
        <v>振動と波動</v>
      </c>
      <c r="F78" s="12" t="str">
        <f t="shared" si="4"/>
        <v>電子ブック</v>
      </c>
      <c r="G78" s="13" t="s">
        <v>363</v>
      </c>
      <c r="H78" s="8" t="s">
        <v>364</v>
      </c>
      <c r="I78" s="13" t="s">
        <v>365</v>
      </c>
      <c r="J78" s="8"/>
      <c r="K78" s="9" t="s">
        <v>366</v>
      </c>
      <c r="L78" s="9"/>
      <c r="M78" s="14"/>
      <c r="N78" s="14" t="s">
        <v>303</v>
      </c>
      <c r="O78" s="10">
        <v>2005</v>
      </c>
      <c r="P78" s="15">
        <v>9784130626071</v>
      </c>
      <c r="Q78" s="22" t="s">
        <v>367</v>
      </c>
      <c r="R78" s="8"/>
      <c r="S78" s="19" t="s">
        <v>262</v>
      </c>
      <c r="V78" s="17"/>
      <c r="W78" s="17"/>
      <c r="X78" s="17"/>
      <c r="Y78" s="17"/>
      <c r="Z78" s="17"/>
      <c r="AA78" s="17"/>
      <c r="AB78" s="17"/>
    </row>
    <row r="79" spans="1:28" s="19" customFormat="1" ht="13.5" x14ac:dyDescent="0.15">
      <c r="A79" s="8"/>
      <c r="B79" s="9" t="s">
        <v>316</v>
      </c>
      <c r="C79" s="8" t="s">
        <v>368</v>
      </c>
      <c r="D79" s="10">
        <v>2</v>
      </c>
      <c r="E79" s="11" t="str">
        <f t="shared" si="3"/>
        <v>振動と波動</v>
      </c>
      <c r="F79" s="12" t="str">
        <f t="shared" si="4"/>
        <v>電子ブック</v>
      </c>
      <c r="G79" s="13" t="s">
        <v>363</v>
      </c>
      <c r="H79" s="8" t="s">
        <v>364</v>
      </c>
      <c r="I79" s="13" t="s">
        <v>365</v>
      </c>
      <c r="J79" s="8"/>
      <c r="K79" s="9" t="s">
        <v>366</v>
      </c>
      <c r="L79" s="9"/>
      <c r="M79" s="14"/>
      <c r="N79" s="14" t="s">
        <v>303</v>
      </c>
      <c r="O79" s="10">
        <v>2005</v>
      </c>
      <c r="P79" s="15">
        <v>9784130626071</v>
      </c>
      <c r="Q79" s="22" t="s">
        <v>367</v>
      </c>
      <c r="R79" s="8"/>
      <c r="S79" s="19" t="s">
        <v>262</v>
      </c>
      <c r="V79" s="17"/>
      <c r="W79" s="17"/>
      <c r="X79" s="17"/>
      <c r="Y79" s="17"/>
      <c r="Z79" s="17"/>
      <c r="AA79" s="17"/>
      <c r="AB79" s="17"/>
    </row>
    <row r="80" spans="1:28" s="19" customFormat="1" ht="24" x14ac:dyDescent="0.15">
      <c r="A80" s="8"/>
      <c r="B80" s="9" t="s">
        <v>369</v>
      </c>
      <c r="C80" s="8" t="s">
        <v>370</v>
      </c>
      <c r="D80" s="10">
        <v>3</v>
      </c>
      <c r="E80" s="11" t="str">
        <f t="shared" si="3"/>
        <v>人類の住む宇宙</v>
      </c>
      <c r="F80" s="12" t="str">
        <f t="shared" si="4"/>
        <v>電子ブック</v>
      </c>
      <c r="G80" s="13" t="s">
        <v>371</v>
      </c>
      <c r="H80" s="8" t="s">
        <v>372</v>
      </c>
      <c r="I80" s="13" t="s">
        <v>373</v>
      </c>
      <c r="J80" s="8"/>
      <c r="K80" s="9" t="s">
        <v>374</v>
      </c>
      <c r="L80" s="9" t="s">
        <v>375</v>
      </c>
      <c r="M80" s="14" t="s">
        <v>216</v>
      </c>
      <c r="N80" s="14" t="s">
        <v>376</v>
      </c>
      <c r="O80" s="10">
        <v>2017</v>
      </c>
      <c r="P80" s="15">
        <v>9784535607514</v>
      </c>
      <c r="Q80" s="22"/>
      <c r="R80" s="8"/>
      <c r="S80" s="19" t="s">
        <v>262</v>
      </c>
      <c r="V80" s="17"/>
      <c r="W80" s="17"/>
      <c r="X80" s="17"/>
      <c r="Y80" s="17"/>
      <c r="Z80" s="17"/>
      <c r="AA80" s="17"/>
      <c r="AB80" s="17"/>
    </row>
    <row r="81" spans="1:28" s="19" customFormat="1" ht="13.5" x14ac:dyDescent="0.15">
      <c r="A81" s="8"/>
      <c r="B81" s="9" t="s">
        <v>377</v>
      </c>
      <c r="C81" s="8" t="s">
        <v>286</v>
      </c>
      <c r="D81" s="10">
        <v>2</v>
      </c>
      <c r="E81" s="11" t="str">
        <f t="shared" si="3"/>
        <v>線型代数入門</v>
      </c>
      <c r="F81" s="12" t="str">
        <f t="shared" si="4"/>
        <v>電子ブック</v>
      </c>
      <c r="G81" s="13" t="s">
        <v>378</v>
      </c>
      <c r="H81" s="8" t="s">
        <v>379</v>
      </c>
      <c r="I81" s="13" t="s">
        <v>380</v>
      </c>
      <c r="J81" s="8"/>
      <c r="K81" s="9" t="s">
        <v>381</v>
      </c>
      <c r="L81" s="9" t="s">
        <v>382</v>
      </c>
      <c r="M81" s="14"/>
      <c r="N81" s="14" t="s">
        <v>383</v>
      </c>
      <c r="O81" s="10">
        <v>1966</v>
      </c>
      <c r="P81" s="15">
        <v>4130620010</v>
      </c>
      <c r="Q81" s="20" t="s">
        <v>384</v>
      </c>
      <c r="R81" s="8"/>
      <c r="S81" s="19" t="s">
        <v>262</v>
      </c>
      <c r="V81" s="17"/>
      <c r="W81" s="17"/>
      <c r="X81" s="17"/>
      <c r="Y81" s="17"/>
      <c r="Z81" s="17"/>
      <c r="AA81" s="17"/>
      <c r="AB81" s="17"/>
    </row>
    <row r="82" spans="1:28" s="19" customFormat="1" ht="27" x14ac:dyDescent="0.15">
      <c r="A82" s="8"/>
      <c r="B82" s="9" t="s">
        <v>266</v>
      </c>
      <c r="C82" s="8" t="s">
        <v>285</v>
      </c>
      <c r="D82" s="10">
        <v>3</v>
      </c>
      <c r="E82" s="11" t="str">
        <f t="shared" si="3"/>
        <v>入門統計学 : 検定から多変量解析・実験計画法まで</v>
      </c>
      <c r="F82" s="12" t="str">
        <f t="shared" si="4"/>
        <v>電子ブック</v>
      </c>
      <c r="G82" s="13" t="s">
        <v>385</v>
      </c>
      <c r="H82" s="8" t="s">
        <v>386</v>
      </c>
      <c r="I82" s="13" t="s">
        <v>387</v>
      </c>
      <c r="J82" s="8"/>
      <c r="K82" s="9" t="s">
        <v>388</v>
      </c>
      <c r="L82" s="9"/>
      <c r="M82" s="14"/>
      <c r="N82" s="14" t="s">
        <v>389</v>
      </c>
      <c r="O82" s="10">
        <v>2011</v>
      </c>
      <c r="P82" s="15">
        <v>9784274068553</v>
      </c>
      <c r="Q82" s="20" t="s">
        <v>390</v>
      </c>
      <c r="R82" s="8"/>
      <c r="S82" s="30" t="s">
        <v>262</v>
      </c>
      <c r="V82" s="17"/>
      <c r="W82" s="17"/>
      <c r="X82" s="17"/>
      <c r="Y82" s="17"/>
      <c r="Z82" s="17"/>
      <c r="AA82" s="17"/>
      <c r="AB82" s="17"/>
    </row>
    <row r="83" spans="1:28" s="19" customFormat="1" ht="27" x14ac:dyDescent="0.15">
      <c r="A83" s="8"/>
      <c r="B83" s="9" t="s">
        <v>266</v>
      </c>
      <c r="C83" s="8" t="s">
        <v>287</v>
      </c>
      <c r="D83" s="10">
        <v>3</v>
      </c>
      <c r="E83" s="11" t="str">
        <f t="shared" si="3"/>
        <v>入門統計学 : 検定から多変量解析・実験計画法まで</v>
      </c>
      <c r="F83" s="12" t="str">
        <f t="shared" si="4"/>
        <v>電子ブック</v>
      </c>
      <c r="G83" s="13" t="s">
        <v>385</v>
      </c>
      <c r="H83" s="8" t="s">
        <v>386</v>
      </c>
      <c r="I83" s="13" t="s">
        <v>391</v>
      </c>
      <c r="J83" s="8"/>
      <c r="K83" s="9" t="s">
        <v>388</v>
      </c>
      <c r="L83" s="9"/>
      <c r="M83" s="14"/>
      <c r="N83" s="14" t="s">
        <v>389</v>
      </c>
      <c r="O83" s="10">
        <v>2011</v>
      </c>
      <c r="P83" s="15">
        <v>9784274068553</v>
      </c>
      <c r="Q83" s="20" t="s">
        <v>390</v>
      </c>
      <c r="R83" s="8"/>
      <c r="S83" s="30" t="s">
        <v>262</v>
      </c>
      <c r="V83" s="17"/>
      <c r="W83" s="17"/>
      <c r="X83" s="17"/>
      <c r="Y83" s="17"/>
      <c r="Z83" s="17"/>
      <c r="AA83" s="17"/>
      <c r="AB83" s="17"/>
    </row>
    <row r="84" spans="1:28" s="19" customFormat="1" ht="27" x14ac:dyDescent="0.15">
      <c r="A84" s="8"/>
      <c r="B84" s="9" t="s">
        <v>266</v>
      </c>
      <c r="C84" s="8" t="s">
        <v>288</v>
      </c>
      <c r="D84" s="10">
        <v>3</v>
      </c>
      <c r="E84" s="11" t="str">
        <f t="shared" si="3"/>
        <v>入門統計学 : 検定から多変量解析・実験計画法まで</v>
      </c>
      <c r="F84" s="12" t="str">
        <f t="shared" si="4"/>
        <v>電子ブック</v>
      </c>
      <c r="G84" s="13" t="s">
        <v>385</v>
      </c>
      <c r="H84" s="8" t="s">
        <v>386</v>
      </c>
      <c r="I84" s="13" t="s">
        <v>392</v>
      </c>
      <c r="J84" s="8"/>
      <c r="K84" s="9" t="s">
        <v>388</v>
      </c>
      <c r="L84" s="9"/>
      <c r="M84" s="14"/>
      <c r="N84" s="14" t="s">
        <v>389</v>
      </c>
      <c r="O84" s="10">
        <v>2011</v>
      </c>
      <c r="P84" s="15">
        <v>9784274068553</v>
      </c>
      <c r="Q84" s="20" t="s">
        <v>390</v>
      </c>
      <c r="R84" s="8"/>
      <c r="S84" s="30" t="s">
        <v>262</v>
      </c>
      <c r="V84" s="17"/>
      <c r="W84" s="17"/>
      <c r="X84" s="17"/>
      <c r="Y84" s="17"/>
      <c r="Z84" s="17"/>
      <c r="AA84" s="17"/>
      <c r="AB84" s="17"/>
    </row>
    <row r="85" spans="1:28" s="19" customFormat="1" ht="27" x14ac:dyDescent="0.15">
      <c r="A85" s="8"/>
      <c r="B85" s="9" t="s">
        <v>266</v>
      </c>
      <c r="C85" s="8" t="s">
        <v>267</v>
      </c>
      <c r="D85" s="10">
        <v>3</v>
      </c>
      <c r="E85" s="11" t="str">
        <f t="shared" si="3"/>
        <v>入門統計学 : 検定から多変量解析・実験計画法まで</v>
      </c>
      <c r="F85" s="12" t="str">
        <f t="shared" si="4"/>
        <v>電子ブック</v>
      </c>
      <c r="G85" s="13" t="s">
        <v>385</v>
      </c>
      <c r="H85" s="8" t="s">
        <v>386</v>
      </c>
      <c r="I85" s="13" t="s">
        <v>393</v>
      </c>
      <c r="J85" s="8"/>
      <c r="K85" s="9" t="s">
        <v>388</v>
      </c>
      <c r="L85" s="9"/>
      <c r="M85" s="14"/>
      <c r="N85" s="14" t="s">
        <v>389</v>
      </c>
      <c r="O85" s="10">
        <v>2011</v>
      </c>
      <c r="P85" s="15">
        <v>9784274068553</v>
      </c>
      <c r="Q85" s="20" t="s">
        <v>390</v>
      </c>
      <c r="R85" s="8"/>
      <c r="S85" s="30" t="s">
        <v>262</v>
      </c>
      <c r="V85" s="17"/>
      <c r="W85" s="17"/>
      <c r="X85" s="17"/>
      <c r="Y85" s="17"/>
      <c r="Z85" s="17"/>
      <c r="AA85" s="17"/>
      <c r="AB85" s="17"/>
    </row>
    <row r="86" spans="1:28" s="19" customFormat="1" ht="13.5" x14ac:dyDescent="0.15">
      <c r="A86" s="8"/>
      <c r="B86" s="9" t="s">
        <v>394</v>
      </c>
      <c r="C86" s="8" t="s">
        <v>395</v>
      </c>
      <c r="D86" s="10">
        <v>3</v>
      </c>
      <c r="E86" s="11" t="str">
        <f t="shared" si="3"/>
        <v>熱学</v>
      </c>
      <c r="F86" s="12" t="str">
        <f t="shared" si="4"/>
        <v>電子ブック</v>
      </c>
      <c r="G86" s="13" t="s">
        <v>396</v>
      </c>
      <c r="H86" s="8" t="s">
        <v>397</v>
      </c>
      <c r="I86" s="13" t="s">
        <v>398</v>
      </c>
      <c r="J86" s="8"/>
      <c r="K86" s="9" t="s">
        <v>399</v>
      </c>
      <c r="L86" s="9" t="s">
        <v>400</v>
      </c>
      <c r="M86" s="14"/>
      <c r="N86" s="33" t="s">
        <v>145</v>
      </c>
      <c r="O86" s="10">
        <v>1980</v>
      </c>
      <c r="P86" s="15">
        <v>9784130620727</v>
      </c>
      <c r="Q86" s="20" t="s">
        <v>401</v>
      </c>
      <c r="R86" s="8"/>
      <c r="S86" s="19" t="s">
        <v>262</v>
      </c>
      <c r="V86" s="17"/>
      <c r="W86" s="17"/>
      <c r="X86" s="17"/>
      <c r="Y86" s="17"/>
      <c r="Z86" s="17"/>
      <c r="AA86" s="17"/>
      <c r="AB86" s="17"/>
    </row>
    <row r="87" spans="1:28" s="19" customFormat="1" ht="27" x14ac:dyDescent="0.15">
      <c r="A87" s="8"/>
      <c r="B87" s="9" t="s">
        <v>394</v>
      </c>
      <c r="C87" s="8" t="s">
        <v>402</v>
      </c>
      <c r="D87" s="10">
        <v>3</v>
      </c>
      <c r="E87" s="11" t="str">
        <f t="shared" si="3"/>
        <v>熱・統計力学 = Thermodynamics and statistical mechanics</v>
      </c>
      <c r="F87" s="12" t="str">
        <f t="shared" si="4"/>
        <v>電子ブック</v>
      </c>
      <c r="G87" s="13" t="s">
        <v>403</v>
      </c>
      <c r="H87" s="8" t="s">
        <v>404</v>
      </c>
      <c r="I87" s="13" t="s">
        <v>405</v>
      </c>
      <c r="J87" s="8"/>
      <c r="K87" s="9" t="s">
        <v>406</v>
      </c>
      <c r="L87" s="9" t="s">
        <v>407</v>
      </c>
      <c r="M87" s="14"/>
      <c r="N87" s="14" t="s">
        <v>261</v>
      </c>
      <c r="O87" s="10">
        <v>2008</v>
      </c>
      <c r="P87" s="15">
        <v>9784627162419</v>
      </c>
      <c r="Q87" s="20" t="s">
        <v>408</v>
      </c>
      <c r="R87" s="8"/>
      <c r="S87" s="30" t="s">
        <v>262</v>
      </c>
      <c r="V87" s="17"/>
      <c r="W87" s="17"/>
      <c r="X87" s="17"/>
      <c r="Y87" s="17"/>
      <c r="Z87" s="17"/>
      <c r="AA87" s="17"/>
      <c r="AB87" s="17"/>
    </row>
    <row r="88" spans="1:28" s="19" customFormat="1" ht="27" x14ac:dyDescent="0.15">
      <c r="A88" s="8"/>
      <c r="B88" s="9" t="s">
        <v>409</v>
      </c>
      <c r="C88" s="8" t="s">
        <v>410</v>
      </c>
      <c r="D88" s="10">
        <v>3</v>
      </c>
      <c r="E88" s="11" t="str">
        <f t="shared" si="3"/>
        <v>熱・統計力学 = Thermodynamics and statistical mechanics</v>
      </c>
      <c r="F88" s="12" t="str">
        <f t="shared" si="4"/>
        <v>電子ブック</v>
      </c>
      <c r="G88" s="13" t="s">
        <v>411</v>
      </c>
      <c r="H88" s="8" t="s">
        <v>404</v>
      </c>
      <c r="I88" s="13" t="s">
        <v>405</v>
      </c>
      <c r="J88" s="8"/>
      <c r="K88" s="9" t="s">
        <v>406</v>
      </c>
      <c r="L88" s="9" t="s">
        <v>412</v>
      </c>
      <c r="M88" s="14"/>
      <c r="N88" s="14" t="s">
        <v>261</v>
      </c>
      <c r="O88" s="10">
        <v>2008</v>
      </c>
      <c r="P88" s="15">
        <v>9784627162419</v>
      </c>
      <c r="Q88" s="20" t="s">
        <v>408</v>
      </c>
      <c r="R88" s="8"/>
      <c r="S88" s="30" t="s">
        <v>262</v>
      </c>
      <c r="V88" s="17"/>
      <c r="W88" s="17"/>
      <c r="X88" s="17"/>
      <c r="Y88" s="17"/>
      <c r="Z88" s="17"/>
      <c r="AA88" s="17"/>
      <c r="AB88" s="17"/>
    </row>
    <row r="89" spans="1:28" s="19" customFormat="1" ht="48" x14ac:dyDescent="0.15">
      <c r="A89" s="8"/>
      <c r="B89" s="9" t="s">
        <v>413</v>
      </c>
      <c r="C89" s="8" t="s">
        <v>414</v>
      </c>
      <c r="D89" s="10">
        <v>1</v>
      </c>
      <c r="E89" s="11" t="str">
        <f t="shared" si="3"/>
        <v>遺伝学の基礎</v>
      </c>
      <c r="F89" s="12" t="str">
        <f t="shared" si="4"/>
        <v>電子ブック</v>
      </c>
      <c r="G89" s="13" t="s">
        <v>415</v>
      </c>
      <c r="H89" s="8" t="s">
        <v>416</v>
      </c>
      <c r="I89" s="13" t="s">
        <v>417</v>
      </c>
      <c r="J89" s="8"/>
      <c r="K89" s="9" t="s">
        <v>418</v>
      </c>
      <c r="L89" s="9" t="s">
        <v>419</v>
      </c>
      <c r="M89" s="14" t="s">
        <v>216</v>
      </c>
      <c r="N89" s="14" t="s">
        <v>420</v>
      </c>
      <c r="O89" s="10">
        <v>2018</v>
      </c>
      <c r="P89" s="15">
        <v>9784254405491</v>
      </c>
      <c r="Q89" s="20"/>
      <c r="R89" s="8"/>
      <c r="S89" s="19" t="s">
        <v>262</v>
      </c>
      <c r="V89" s="17"/>
      <c r="W89" s="17"/>
      <c r="X89" s="17"/>
      <c r="Y89" s="17"/>
      <c r="Z89" s="17"/>
      <c r="AA89" s="17"/>
      <c r="AB89" s="17"/>
    </row>
    <row r="90" spans="1:28" s="19" customFormat="1" ht="27" x14ac:dyDescent="0.15">
      <c r="A90" s="8"/>
      <c r="B90" s="9" t="s">
        <v>421</v>
      </c>
      <c r="C90" s="8" t="s">
        <v>422</v>
      </c>
      <c r="D90" s="10">
        <v>3</v>
      </c>
      <c r="E90" s="11" t="str">
        <f t="shared" si="3"/>
        <v>謎解き・海洋と大気の物理 : 地球規模でおきる「流れ」のしくみ</v>
      </c>
      <c r="F90" s="12" t="str">
        <f t="shared" si="4"/>
        <v>電子ブック</v>
      </c>
      <c r="G90" s="13" t="s">
        <v>423</v>
      </c>
      <c r="H90" s="8" t="s">
        <v>424</v>
      </c>
      <c r="I90" s="13" t="s">
        <v>425</v>
      </c>
      <c r="J90" s="8"/>
      <c r="K90" s="9" t="s">
        <v>426</v>
      </c>
      <c r="L90" s="9" t="s">
        <v>427</v>
      </c>
      <c r="M90" s="14"/>
      <c r="N90" s="14" t="s">
        <v>192</v>
      </c>
      <c r="O90" s="10">
        <v>2003</v>
      </c>
      <c r="P90" s="15">
        <v>4062574144</v>
      </c>
      <c r="Q90" s="20"/>
      <c r="R90" s="8"/>
      <c r="S90" s="30" t="s">
        <v>262</v>
      </c>
      <c r="V90" s="17"/>
      <c r="W90" s="17"/>
      <c r="X90" s="17"/>
      <c r="Y90" s="17"/>
      <c r="Z90" s="17"/>
      <c r="AA90" s="17"/>
      <c r="AB90" s="17"/>
    </row>
    <row r="91" spans="1:28" s="19" customFormat="1" ht="13.5" x14ac:dyDescent="0.15">
      <c r="A91" s="8"/>
      <c r="B91" s="9" t="s">
        <v>296</v>
      </c>
      <c r="C91" s="8" t="s">
        <v>428</v>
      </c>
      <c r="D91" s="10">
        <v>1</v>
      </c>
      <c r="E91" s="11" t="str">
        <f t="shared" si="3"/>
        <v>力学</v>
      </c>
      <c r="F91" s="12" t="str">
        <f t="shared" si="4"/>
        <v>電子ブック</v>
      </c>
      <c r="G91" s="13" t="s">
        <v>429</v>
      </c>
      <c r="H91" s="8" t="s">
        <v>430</v>
      </c>
      <c r="I91" s="13" t="s">
        <v>321</v>
      </c>
      <c r="J91" s="8"/>
      <c r="K91" s="9" t="s">
        <v>431</v>
      </c>
      <c r="L91" s="9" t="s">
        <v>432</v>
      </c>
      <c r="M91" s="14"/>
      <c r="N91" s="14" t="s">
        <v>433</v>
      </c>
      <c r="O91" s="10">
        <v>2008</v>
      </c>
      <c r="P91" s="15">
        <v>9784627162112</v>
      </c>
      <c r="Q91" s="22">
        <v>9784627162112</v>
      </c>
      <c r="R91" s="8"/>
      <c r="S91" s="19" t="s">
        <v>262</v>
      </c>
      <c r="V91" s="17"/>
      <c r="W91" s="17"/>
      <c r="X91" s="17"/>
      <c r="Y91" s="17"/>
      <c r="Z91" s="17"/>
      <c r="AA91" s="17"/>
      <c r="AB91" s="17"/>
    </row>
    <row r="92" spans="1:28" s="19" customFormat="1" ht="24" x14ac:dyDescent="0.15">
      <c r="A92" s="8"/>
      <c r="B92" s="9" t="s">
        <v>434</v>
      </c>
      <c r="C92" s="8" t="s">
        <v>435</v>
      </c>
      <c r="D92" s="10">
        <v>2</v>
      </c>
      <c r="E92" s="34" t="str">
        <f>HYPERLINK("https://openstax.org/details/books/biology-2e",I92)</f>
        <v>Biology</v>
      </c>
      <c r="F92" s="12" t="str">
        <f>HYPERLINK("https://openstax.org/details/books/biology-2e","電子ブック")</f>
        <v>電子ブック</v>
      </c>
      <c r="G92" s="13"/>
      <c r="H92" s="8" t="s">
        <v>436</v>
      </c>
      <c r="I92" s="13" t="s">
        <v>437</v>
      </c>
      <c r="J92" s="8"/>
      <c r="K92" s="9" t="s">
        <v>438</v>
      </c>
      <c r="L92" s="9"/>
      <c r="M92" s="14" t="s">
        <v>439</v>
      </c>
      <c r="N92" s="14"/>
      <c r="O92" s="10">
        <v>2018</v>
      </c>
      <c r="P92" s="15"/>
      <c r="Q92" s="10"/>
      <c r="R92" s="8" t="s">
        <v>440</v>
      </c>
      <c r="S92" s="19" t="s">
        <v>262</v>
      </c>
      <c r="V92" s="17"/>
      <c r="W92" s="17"/>
      <c r="X92" s="17"/>
      <c r="Y92" s="17"/>
      <c r="Z92" s="17"/>
      <c r="AA92" s="17"/>
      <c r="AB92" s="17"/>
    </row>
    <row r="93" spans="1:28" s="19" customFormat="1" ht="24" x14ac:dyDescent="0.15">
      <c r="A93" s="8"/>
      <c r="B93" s="9" t="s">
        <v>441</v>
      </c>
      <c r="C93" s="8" t="s">
        <v>442</v>
      </c>
      <c r="D93" s="10">
        <v>2</v>
      </c>
      <c r="E93" s="34" t="str">
        <f>HYPERLINK("https://openstax.org/details/books/biology-2e",I93)</f>
        <v>Biology</v>
      </c>
      <c r="F93" s="12" t="str">
        <f>HYPERLINK("https://openstax.org/details/books/biology-2e","電子ブック")</f>
        <v>電子ブック</v>
      </c>
      <c r="G93" s="13"/>
      <c r="H93" s="8" t="s">
        <v>443</v>
      </c>
      <c r="I93" s="13" t="s">
        <v>437</v>
      </c>
      <c r="J93" s="8"/>
      <c r="K93" s="9" t="s">
        <v>444</v>
      </c>
      <c r="L93" s="9"/>
      <c r="M93" s="14" t="s">
        <v>445</v>
      </c>
      <c r="N93" s="14"/>
      <c r="O93" s="10">
        <v>2018</v>
      </c>
      <c r="P93" s="15"/>
      <c r="Q93" s="10"/>
      <c r="R93" s="8" t="s">
        <v>446</v>
      </c>
      <c r="S93" s="19" t="s">
        <v>262</v>
      </c>
      <c r="V93" s="17"/>
      <c r="W93" s="17"/>
      <c r="X93" s="17"/>
      <c r="Y93" s="17"/>
      <c r="Z93" s="17"/>
      <c r="AA93" s="17"/>
      <c r="AB93" s="17"/>
    </row>
    <row r="94" spans="1:28" s="19" customFormat="1" ht="36" x14ac:dyDescent="0.15">
      <c r="A94" s="8"/>
      <c r="B94" s="9" t="s">
        <v>447</v>
      </c>
      <c r="C94" s="8" t="s">
        <v>448</v>
      </c>
      <c r="D94" s="10">
        <v>1</v>
      </c>
      <c r="E94" s="34" t="str">
        <f>HYPERLINK("http://www.bousai.go.jp/kaigirep/chuobou/suishinkaigi/index.html",I94)</f>
        <v>中央防災会議「防災対策推進検討会議 中間報告」</v>
      </c>
      <c r="F94" s="12" t="str">
        <f>HYPERLINK("http://www.bousai.go.jp/kaigirep/chuobou/suishinkaigi/index.html","電子ブック")</f>
        <v>電子ブック</v>
      </c>
      <c r="G94" s="13"/>
      <c r="H94" s="8" t="s">
        <v>449</v>
      </c>
      <c r="I94" s="35" t="s">
        <v>450</v>
      </c>
      <c r="J94" s="8"/>
      <c r="K94" s="9" t="s">
        <v>451</v>
      </c>
      <c r="L94" s="36"/>
      <c r="M94" s="14"/>
      <c r="N94" s="14"/>
      <c r="O94" s="10">
        <v>2012</v>
      </c>
      <c r="P94" s="15"/>
      <c r="Q94" s="15"/>
      <c r="R94" s="8" t="s">
        <v>452</v>
      </c>
      <c r="S94" s="19" t="s">
        <v>453</v>
      </c>
      <c r="V94" s="17"/>
      <c r="W94" s="17"/>
      <c r="X94" s="17"/>
      <c r="Y94" s="17"/>
      <c r="Z94" s="17"/>
      <c r="AA94" s="17"/>
      <c r="AB94" s="17"/>
    </row>
    <row r="95" spans="1:28" s="19" customFormat="1" ht="36" x14ac:dyDescent="0.15">
      <c r="A95" s="8"/>
      <c r="B95" s="9" t="s">
        <v>447</v>
      </c>
      <c r="C95" s="8" t="s">
        <v>448</v>
      </c>
      <c r="D95" s="10">
        <v>1</v>
      </c>
      <c r="E95" s="34" t="str">
        <f t="shared" ref="E95:E96" si="5">HYPERLINK("http://www.bousai.go.jp/kaigirep/chuobou/suishinkaigi/index.html",I95)</f>
        <v>中央防災会議「防災対策推進検討会議 最終報告」</v>
      </c>
      <c r="F95" s="12" t="str">
        <f>HYPERLINK("http://www.bousai.go.jp/kaigirep/chuobou/suishinkaigi/index.html","電子ブック")</f>
        <v>電子ブック</v>
      </c>
      <c r="G95" s="13"/>
      <c r="H95" s="8" t="s">
        <v>449</v>
      </c>
      <c r="I95" s="35" t="s">
        <v>454</v>
      </c>
      <c r="J95" s="8"/>
      <c r="K95" s="9" t="s">
        <v>451</v>
      </c>
      <c r="L95" s="36"/>
      <c r="M95" s="14"/>
      <c r="N95" s="14"/>
      <c r="O95" s="10">
        <v>2012</v>
      </c>
      <c r="P95" s="15"/>
      <c r="Q95" s="15"/>
      <c r="R95" s="8" t="s">
        <v>455</v>
      </c>
      <c r="S95" s="19" t="s">
        <v>453</v>
      </c>
      <c r="V95" s="17"/>
      <c r="W95" s="17"/>
      <c r="X95" s="17"/>
      <c r="Y95" s="17"/>
      <c r="Z95" s="17"/>
      <c r="AA95" s="17"/>
      <c r="AB95" s="17"/>
    </row>
    <row r="96" spans="1:28" s="19" customFormat="1" ht="36" x14ac:dyDescent="0.15">
      <c r="A96" s="8"/>
      <c r="B96" s="9" t="s">
        <v>447</v>
      </c>
      <c r="C96" s="8" t="s">
        <v>448</v>
      </c>
      <c r="D96" s="10">
        <v>1</v>
      </c>
      <c r="E96" s="34" t="str">
        <f t="shared" si="5"/>
        <v>日本の災害対策</v>
      </c>
      <c r="F96" s="12" t="str">
        <f>HYPERLINK("http://www.bousai.go.jp/1info/pdf/saigaipamphlet_je.pdf","電子ブック")</f>
        <v>電子ブック</v>
      </c>
      <c r="G96" s="13"/>
      <c r="H96" s="8" t="s">
        <v>456</v>
      </c>
      <c r="I96" s="35" t="s">
        <v>457</v>
      </c>
      <c r="J96" s="8"/>
      <c r="K96" s="9" t="s">
        <v>451</v>
      </c>
      <c r="L96" s="36"/>
      <c r="M96" s="14"/>
      <c r="N96" s="14"/>
      <c r="O96" s="10">
        <v>2015</v>
      </c>
      <c r="P96" s="15"/>
      <c r="Q96" s="15"/>
      <c r="R96" s="8" t="s">
        <v>458</v>
      </c>
      <c r="S96" s="30" t="s">
        <v>453</v>
      </c>
      <c r="T96" s="30"/>
      <c r="U96" s="30"/>
      <c r="V96" s="17"/>
      <c r="W96" s="17"/>
      <c r="X96" s="17"/>
      <c r="Y96" s="17"/>
      <c r="Z96" s="17"/>
      <c r="AA96" s="17"/>
      <c r="AB96" s="17"/>
    </row>
    <row r="97" spans="1:28" s="19" customFormat="1" ht="60" x14ac:dyDescent="0.15">
      <c r="A97" s="8"/>
      <c r="B97" s="9" t="s">
        <v>447</v>
      </c>
      <c r="C97" s="8" t="s">
        <v>448</v>
      </c>
      <c r="D97" s="10">
        <v>1</v>
      </c>
      <c r="E97" s="34" t="str">
        <f>HYPERLINK("http://www.bousai.go.jp/kaigirep/hakusho/",I97)</f>
        <v>防災白書 / 総理府編</v>
      </c>
      <c r="F97" s="12" t="str">
        <f t="shared" si="4"/>
        <v>電子ブック</v>
      </c>
      <c r="G97" s="13" t="s">
        <v>459</v>
      </c>
      <c r="H97" s="9" t="s">
        <v>460</v>
      </c>
      <c r="I97" s="13" t="s">
        <v>461</v>
      </c>
      <c r="J97" s="8" t="s">
        <v>462</v>
      </c>
      <c r="K97" s="9"/>
      <c r="L97" s="36"/>
      <c r="M97" s="14"/>
      <c r="N97" s="14" t="s">
        <v>451</v>
      </c>
      <c r="O97" s="10">
        <v>2019</v>
      </c>
      <c r="P97" s="15"/>
      <c r="Q97" s="15"/>
      <c r="R97" s="8" t="s">
        <v>463</v>
      </c>
      <c r="S97" s="30" t="s">
        <v>453</v>
      </c>
      <c r="T97" s="30"/>
      <c r="U97" s="30"/>
      <c r="V97" s="17"/>
      <c r="W97" s="17"/>
      <c r="X97" s="17"/>
      <c r="Y97" s="17"/>
      <c r="Z97" s="17"/>
      <c r="AA97" s="17"/>
      <c r="AB97" s="17"/>
    </row>
    <row r="98" spans="1:28" s="19" customFormat="1" ht="13.5" x14ac:dyDescent="0.15">
      <c r="A98" s="8"/>
      <c r="B98" s="9" t="s">
        <v>464</v>
      </c>
      <c r="C98" s="8" t="s">
        <v>465</v>
      </c>
      <c r="D98" s="10">
        <v>1</v>
      </c>
      <c r="E98" s="11" t="str">
        <f t="shared" si="3"/>
        <v>政治とマスメディア</v>
      </c>
      <c r="F98" s="12" t="str">
        <f t="shared" si="4"/>
        <v>電子ブック</v>
      </c>
      <c r="G98" s="13" t="s">
        <v>466</v>
      </c>
      <c r="H98" s="8" t="s">
        <v>467</v>
      </c>
      <c r="I98" s="13" t="s">
        <v>468</v>
      </c>
      <c r="J98" s="8"/>
      <c r="K98" s="9" t="s">
        <v>469</v>
      </c>
      <c r="L98" s="36" t="s">
        <v>470</v>
      </c>
      <c r="M98" s="14"/>
      <c r="N98" s="14" t="s">
        <v>145</v>
      </c>
      <c r="O98" s="10">
        <v>2015</v>
      </c>
      <c r="P98" s="15">
        <v>9784130321303</v>
      </c>
      <c r="Q98" s="15">
        <v>9784130390248</v>
      </c>
      <c r="R98" s="8"/>
      <c r="S98" s="19" t="s">
        <v>453</v>
      </c>
      <c r="V98" s="17"/>
      <c r="W98" s="17"/>
      <c r="X98" s="17"/>
      <c r="Y98" s="17"/>
      <c r="Z98" s="17"/>
      <c r="AA98" s="17"/>
      <c r="AB98" s="17"/>
    </row>
    <row r="99" spans="1:28" s="19" customFormat="1" ht="27" x14ac:dyDescent="0.15">
      <c r="A99" s="8"/>
      <c r="B99" s="9" t="s">
        <v>471</v>
      </c>
      <c r="C99" s="8" t="s">
        <v>472</v>
      </c>
      <c r="D99" s="10">
        <v>2</v>
      </c>
      <c r="E99" s="11" t="str">
        <f t="shared" si="3"/>
        <v>甲子園野球と日本人 : メディアのつくったイベント</v>
      </c>
      <c r="F99" s="12" t="str">
        <f t="shared" si="4"/>
        <v>電子ブック</v>
      </c>
      <c r="G99" s="13" t="s">
        <v>473</v>
      </c>
      <c r="H99" s="8" t="s">
        <v>474</v>
      </c>
      <c r="I99" s="13" t="s">
        <v>475</v>
      </c>
      <c r="J99" s="8"/>
      <c r="K99" s="9" t="s">
        <v>476</v>
      </c>
      <c r="L99" s="36" t="s">
        <v>477</v>
      </c>
      <c r="M99" s="14"/>
      <c r="N99" s="14" t="s">
        <v>478</v>
      </c>
      <c r="O99" s="10">
        <v>1997</v>
      </c>
      <c r="P99" s="15">
        <v>4642054146</v>
      </c>
      <c r="Q99" s="15">
        <v>9784642206792</v>
      </c>
      <c r="R99" s="8"/>
      <c r="S99" s="19" t="s">
        <v>453</v>
      </c>
      <c r="V99" s="17"/>
      <c r="W99" s="17"/>
      <c r="X99" s="17"/>
      <c r="Y99" s="17"/>
      <c r="Z99" s="17"/>
      <c r="AA99" s="17"/>
      <c r="AB99" s="17"/>
    </row>
    <row r="100" spans="1:28" s="43" customFormat="1" ht="36" x14ac:dyDescent="0.15">
      <c r="A100" s="8"/>
      <c r="B100" s="9" t="s">
        <v>479</v>
      </c>
      <c r="C100" s="8" t="s">
        <v>480</v>
      </c>
      <c r="D100" s="37">
        <v>2</v>
      </c>
      <c r="E100" s="11" t="str">
        <f t="shared" si="3"/>
        <v>比較政治学の考え方</v>
      </c>
      <c r="F100" s="12" t="str">
        <f t="shared" si="4"/>
        <v>電子ブック</v>
      </c>
      <c r="G100" s="13" t="s">
        <v>481</v>
      </c>
      <c r="H100" s="8" t="s">
        <v>482</v>
      </c>
      <c r="I100" s="13" t="s">
        <v>483</v>
      </c>
      <c r="J100" s="38"/>
      <c r="K100" s="36" t="s">
        <v>484</v>
      </c>
      <c r="L100" s="36" t="s">
        <v>485</v>
      </c>
      <c r="M100" s="39"/>
      <c r="N100" s="39" t="s">
        <v>486</v>
      </c>
      <c r="O100" s="37">
        <v>2016</v>
      </c>
      <c r="P100" s="40">
        <v>9784641150317</v>
      </c>
      <c r="Q100" s="40">
        <v>9784641150317</v>
      </c>
      <c r="R100" s="38"/>
      <c r="S100" s="30" t="s">
        <v>453</v>
      </c>
      <c r="T100" s="41"/>
      <c r="U100" s="41"/>
      <c r="V100" s="42"/>
      <c r="W100" s="42"/>
      <c r="X100" s="42"/>
      <c r="Y100" s="42"/>
      <c r="Z100" s="42"/>
      <c r="AA100" s="42"/>
      <c r="AB100" s="42"/>
    </row>
    <row r="101" spans="1:28" s="19" customFormat="1" ht="24" x14ac:dyDescent="0.15">
      <c r="A101" s="8"/>
      <c r="B101" s="9" t="s">
        <v>487</v>
      </c>
      <c r="C101" s="8" t="s">
        <v>488</v>
      </c>
      <c r="D101" s="23" t="s">
        <v>489</v>
      </c>
      <c r="E101" s="11" t="str">
        <f t="shared" si="3"/>
        <v>文系のための環境科学入門</v>
      </c>
      <c r="F101" s="12" t="str">
        <f t="shared" si="4"/>
        <v>電子ブック</v>
      </c>
      <c r="G101" s="32" t="s">
        <v>490</v>
      </c>
      <c r="H101" s="8" t="s">
        <v>491</v>
      </c>
      <c r="I101" s="13" t="s">
        <v>492</v>
      </c>
      <c r="J101" s="8"/>
      <c r="K101" s="44" t="s">
        <v>493</v>
      </c>
      <c r="L101" s="36" t="s">
        <v>494</v>
      </c>
      <c r="M101" s="14"/>
      <c r="N101" s="45" t="s">
        <v>486</v>
      </c>
      <c r="O101" s="23">
        <v>2008</v>
      </c>
      <c r="P101" s="46">
        <v>9784641173491</v>
      </c>
      <c r="Q101" s="15"/>
      <c r="R101" s="25" t="s">
        <v>495</v>
      </c>
      <c r="S101" s="30" t="s">
        <v>453</v>
      </c>
      <c r="T101" s="30"/>
      <c r="U101" s="30"/>
      <c r="V101" s="17"/>
      <c r="W101" s="17"/>
      <c r="X101" s="17"/>
      <c r="Y101" s="17"/>
      <c r="Z101" s="17"/>
      <c r="AA101" s="17"/>
      <c r="AB101" s="17"/>
    </row>
    <row r="102" spans="1:28" s="19" customFormat="1" ht="36" x14ac:dyDescent="0.15">
      <c r="A102" s="8"/>
      <c r="B102" s="9" t="s">
        <v>496</v>
      </c>
      <c r="C102" s="8" t="s">
        <v>497</v>
      </c>
      <c r="D102" s="23" t="s">
        <v>498</v>
      </c>
      <c r="E102" s="11" t="str">
        <f t="shared" si="3"/>
        <v>技術の倫理学</v>
      </c>
      <c r="F102" s="12" t="str">
        <f t="shared" si="4"/>
        <v>電子ブック</v>
      </c>
      <c r="G102" s="32" t="s">
        <v>499</v>
      </c>
      <c r="H102" s="8" t="s">
        <v>500</v>
      </c>
      <c r="I102" s="35" t="s">
        <v>501</v>
      </c>
      <c r="J102" s="8"/>
      <c r="K102" s="44" t="s">
        <v>502</v>
      </c>
      <c r="L102" s="36" t="s">
        <v>503</v>
      </c>
      <c r="M102" s="14"/>
      <c r="N102" s="27" t="s">
        <v>504</v>
      </c>
      <c r="O102" s="23">
        <v>2006</v>
      </c>
      <c r="P102" s="46" t="s">
        <v>505</v>
      </c>
      <c r="Q102" s="15">
        <v>9784621077351</v>
      </c>
      <c r="R102" s="8"/>
      <c r="S102" s="19" t="s">
        <v>453</v>
      </c>
      <c r="V102" s="17"/>
      <c r="W102" s="17"/>
      <c r="X102" s="17"/>
      <c r="Y102" s="17"/>
      <c r="Z102" s="17"/>
      <c r="AA102" s="17"/>
      <c r="AB102" s="17"/>
    </row>
    <row r="103" spans="1:28" s="19" customFormat="1" ht="27" x14ac:dyDescent="0.15">
      <c r="A103" s="8"/>
      <c r="B103" s="9"/>
      <c r="C103" s="8"/>
      <c r="D103" s="23" t="s">
        <v>498</v>
      </c>
      <c r="E103" s="11" t="str">
        <f t="shared" si="3"/>
        <v>理系のための科学技術者倫理 : JABEE基準対応</v>
      </c>
      <c r="F103" s="12" t="str">
        <f t="shared" si="4"/>
        <v>電子ブック</v>
      </c>
      <c r="G103" s="32" t="s">
        <v>506</v>
      </c>
      <c r="H103" s="8" t="s">
        <v>507</v>
      </c>
      <c r="I103" s="24" t="s">
        <v>508</v>
      </c>
      <c r="J103" s="8"/>
      <c r="K103" s="44" t="s">
        <v>509</v>
      </c>
      <c r="L103" s="36"/>
      <c r="M103" s="14"/>
      <c r="N103" s="27" t="s">
        <v>510</v>
      </c>
      <c r="O103" s="23">
        <v>2015</v>
      </c>
      <c r="P103" s="46">
        <v>9784621089460</v>
      </c>
      <c r="Q103" s="15">
        <v>9784621089460</v>
      </c>
      <c r="R103" s="25" t="s">
        <v>511</v>
      </c>
      <c r="S103" s="19" t="s">
        <v>453</v>
      </c>
      <c r="V103" s="17"/>
      <c r="W103" s="17"/>
      <c r="X103" s="17"/>
      <c r="Y103" s="17"/>
      <c r="Z103" s="17"/>
      <c r="AA103" s="17"/>
      <c r="AB103" s="17"/>
    </row>
    <row r="104" spans="1:28" s="19" customFormat="1" ht="27" x14ac:dyDescent="0.15">
      <c r="A104" s="8"/>
      <c r="B104" s="9" t="s">
        <v>496</v>
      </c>
      <c r="C104" s="8" t="s">
        <v>512</v>
      </c>
      <c r="D104" s="23" t="s">
        <v>498</v>
      </c>
      <c r="E104" s="11" t="str">
        <f t="shared" si="3"/>
        <v>科学・技術と社会倫理 : その統合的思考を探る</v>
      </c>
      <c r="F104" s="12" t="str">
        <f t="shared" si="4"/>
        <v>電子ブック</v>
      </c>
      <c r="G104" s="32" t="s">
        <v>513</v>
      </c>
      <c r="H104" s="47" t="s">
        <v>514</v>
      </c>
      <c r="I104" s="35" t="s">
        <v>515</v>
      </c>
      <c r="J104" s="8"/>
      <c r="K104" s="44" t="s">
        <v>516</v>
      </c>
      <c r="L104" s="48" t="s">
        <v>517</v>
      </c>
      <c r="M104" s="14"/>
      <c r="N104" s="27" t="s">
        <v>145</v>
      </c>
      <c r="O104" s="23">
        <v>2015</v>
      </c>
      <c r="P104" s="46">
        <v>9784130011006</v>
      </c>
      <c r="Q104" s="15">
        <v>9784130097000</v>
      </c>
      <c r="R104" s="8"/>
      <c r="S104" s="19" t="s">
        <v>453</v>
      </c>
      <c r="V104" s="17"/>
      <c r="W104" s="17"/>
      <c r="X104" s="17"/>
      <c r="Y104" s="17"/>
      <c r="Z104" s="17"/>
      <c r="AA104" s="17"/>
      <c r="AB104" s="17"/>
    </row>
    <row r="105" spans="1:28" s="19" customFormat="1" ht="13.5" x14ac:dyDescent="0.15">
      <c r="A105" s="8"/>
      <c r="B105" s="9" t="s">
        <v>518</v>
      </c>
      <c r="C105" s="8" t="s">
        <v>519</v>
      </c>
      <c r="D105" s="10"/>
      <c r="E105" s="11" t="str">
        <f t="shared" si="3"/>
        <v>匈奴：古代遊牧民国家の興亡</v>
      </c>
      <c r="F105" s="12" t="str">
        <f t="shared" si="4"/>
        <v>電子ブック</v>
      </c>
      <c r="G105" s="13" t="s">
        <v>520</v>
      </c>
      <c r="H105" s="8" t="s">
        <v>521</v>
      </c>
      <c r="I105" s="49" t="s">
        <v>522</v>
      </c>
      <c r="J105" s="14"/>
      <c r="K105" s="29" t="s">
        <v>523</v>
      </c>
      <c r="L105" s="29" t="s">
        <v>524</v>
      </c>
      <c r="M105" s="14" t="s">
        <v>525</v>
      </c>
      <c r="N105" s="14" t="s">
        <v>526</v>
      </c>
      <c r="O105" s="10">
        <v>2015</v>
      </c>
      <c r="P105" s="15" t="s">
        <v>527</v>
      </c>
      <c r="Q105" s="50" t="s">
        <v>528</v>
      </c>
      <c r="R105" s="14" t="s">
        <v>529</v>
      </c>
      <c r="S105" s="19" t="s">
        <v>530</v>
      </c>
      <c r="V105" s="17"/>
      <c r="W105" s="17"/>
      <c r="X105" s="17"/>
      <c r="Y105" s="17"/>
      <c r="Z105" s="17"/>
      <c r="AA105" s="17"/>
      <c r="AB105" s="17"/>
    </row>
    <row r="106" spans="1:28" s="19" customFormat="1" ht="27" x14ac:dyDescent="0.15">
      <c r="A106" s="8"/>
      <c r="B106" s="9" t="s">
        <v>531</v>
      </c>
      <c r="C106" s="8" t="s">
        <v>532</v>
      </c>
      <c r="D106" s="10">
        <v>2</v>
      </c>
      <c r="E106" s="11" t="str">
        <f t="shared" si="3"/>
        <v>コーパスからわかる言語文化・変異と言語理論</v>
      </c>
      <c r="F106" s="12" t="str">
        <f t="shared" si="4"/>
        <v>電子ブック</v>
      </c>
      <c r="G106" s="13" t="s">
        <v>533</v>
      </c>
      <c r="H106" s="8" t="s">
        <v>534</v>
      </c>
      <c r="I106" s="49" t="s">
        <v>535</v>
      </c>
      <c r="J106" s="14"/>
      <c r="K106" s="29" t="s">
        <v>536</v>
      </c>
      <c r="L106" s="29"/>
      <c r="M106" s="14"/>
      <c r="N106" s="14" t="s">
        <v>537</v>
      </c>
      <c r="O106" s="10">
        <v>2019</v>
      </c>
      <c r="P106" s="15" t="s">
        <v>538</v>
      </c>
      <c r="Q106" s="50"/>
      <c r="R106" s="14" t="s">
        <v>539</v>
      </c>
      <c r="S106" s="19" t="s">
        <v>530</v>
      </c>
      <c r="V106" s="17"/>
      <c r="W106" s="17"/>
      <c r="X106" s="17"/>
      <c r="Y106" s="17"/>
      <c r="Z106" s="17"/>
      <c r="AA106" s="17"/>
      <c r="AB106" s="17"/>
    </row>
    <row r="107" spans="1:28" s="19" customFormat="1" ht="27" x14ac:dyDescent="0.15">
      <c r="A107" s="8"/>
      <c r="B107" s="9" t="s">
        <v>540</v>
      </c>
      <c r="C107" s="8" t="s">
        <v>532</v>
      </c>
      <c r="D107" s="10">
        <v>2</v>
      </c>
      <c r="E107" s="11" t="str">
        <f t="shared" si="3"/>
        <v>通じない日本語＿世代差・地域差からみる言葉の不思議＿</v>
      </c>
      <c r="F107" s="12" t="str">
        <f t="shared" si="4"/>
        <v>電子ブック</v>
      </c>
      <c r="G107" s="13" t="s">
        <v>541</v>
      </c>
      <c r="H107" s="8" t="s">
        <v>542</v>
      </c>
      <c r="I107" s="49" t="s">
        <v>543</v>
      </c>
      <c r="J107" s="14"/>
      <c r="K107" s="29" t="s">
        <v>544</v>
      </c>
      <c r="L107" s="29" t="s">
        <v>545</v>
      </c>
      <c r="M107" s="14"/>
      <c r="N107" s="14" t="s">
        <v>546</v>
      </c>
      <c r="O107" s="10">
        <v>2017</v>
      </c>
      <c r="P107" s="15" t="s">
        <v>547</v>
      </c>
      <c r="Q107" s="50"/>
      <c r="R107" s="14" t="s">
        <v>548</v>
      </c>
      <c r="S107" s="19" t="s">
        <v>530</v>
      </c>
      <c r="V107" s="17"/>
      <c r="W107" s="17"/>
      <c r="X107" s="17"/>
      <c r="Y107" s="17"/>
      <c r="Z107" s="17"/>
      <c r="AA107" s="17"/>
      <c r="AB107" s="17"/>
    </row>
    <row r="108" spans="1:28" s="19" customFormat="1" ht="35.25" customHeight="1" x14ac:dyDescent="0.15">
      <c r="A108" s="8"/>
      <c r="B108" s="9" t="s">
        <v>549</v>
      </c>
      <c r="C108" s="8" t="s">
        <v>550</v>
      </c>
      <c r="D108" s="10" t="s">
        <v>551</v>
      </c>
      <c r="E108" s="11" t="str">
        <f t="shared" si="3"/>
        <v>心理学の神話をめぐって　信じる心と見抜く心</v>
      </c>
      <c r="F108" s="12" t="str">
        <f t="shared" si="4"/>
        <v>電子ブック</v>
      </c>
      <c r="G108" s="13" t="s">
        <v>552</v>
      </c>
      <c r="H108" s="8" t="s">
        <v>553</v>
      </c>
      <c r="I108" s="49" t="s">
        <v>554</v>
      </c>
      <c r="J108" s="14"/>
      <c r="K108" s="29" t="s">
        <v>555</v>
      </c>
      <c r="L108" s="29" t="s">
        <v>556</v>
      </c>
      <c r="M108" s="14"/>
      <c r="N108" s="14" t="s">
        <v>557</v>
      </c>
      <c r="O108" s="10">
        <v>2017</v>
      </c>
      <c r="P108" s="15" t="s">
        <v>558</v>
      </c>
      <c r="Q108" s="50" t="s">
        <v>559</v>
      </c>
      <c r="R108" s="14"/>
      <c r="S108" s="19" t="s">
        <v>530</v>
      </c>
      <c r="V108" s="17"/>
      <c r="W108" s="17"/>
      <c r="X108" s="17"/>
      <c r="Y108" s="17"/>
      <c r="Z108" s="17"/>
      <c r="AA108" s="17"/>
      <c r="AB108" s="17"/>
    </row>
    <row r="109" spans="1:28" s="19" customFormat="1" ht="24" x14ac:dyDescent="0.15">
      <c r="A109" s="8"/>
      <c r="B109" s="9" t="s">
        <v>560</v>
      </c>
      <c r="C109" s="8" t="s">
        <v>561</v>
      </c>
      <c r="D109" s="10">
        <v>2</v>
      </c>
      <c r="E109" s="11" t="str">
        <f t="shared" si="3"/>
        <v>判例憲法</v>
      </c>
      <c r="F109" s="12" t="str">
        <f t="shared" si="4"/>
        <v>電子ブック</v>
      </c>
      <c r="G109" s="13" t="s">
        <v>562</v>
      </c>
      <c r="H109" s="8" t="s">
        <v>563</v>
      </c>
      <c r="I109" s="49" t="s">
        <v>564</v>
      </c>
      <c r="J109" s="14"/>
      <c r="K109" s="29" t="s">
        <v>565</v>
      </c>
      <c r="L109" s="29"/>
      <c r="M109" s="14" t="s">
        <v>566</v>
      </c>
      <c r="N109" s="14" t="s">
        <v>567</v>
      </c>
      <c r="O109" s="10">
        <v>2016</v>
      </c>
      <c r="P109" s="15" t="s">
        <v>568</v>
      </c>
      <c r="Q109" s="50"/>
      <c r="R109" s="14" t="s">
        <v>569</v>
      </c>
      <c r="S109" s="19" t="s">
        <v>530</v>
      </c>
      <c r="V109" s="17"/>
      <c r="W109" s="17"/>
      <c r="X109" s="17"/>
      <c r="Y109" s="17"/>
      <c r="Z109" s="17"/>
      <c r="AA109" s="17"/>
      <c r="AB109" s="17"/>
    </row>
    <row r="110" spans="1:28" s="19" customFormat="1" ht="24" x14ac:dyDescent="0.15">
      <c r="A110" s="8"/>
      <c r="B110" s="9" t="s">
        <v>570</v>
      </c>
      <c r="C110" s="8" t="s">
        <v>571</v>
      </c>
      <c r="D110" s="10" t="s">
        <v>572</v>
      </c>
      <c r="E110" s="11" t="str">
        <f t="shared" si="3"/>
        <v>政治学の第一歩</v>
      </c>
      <c r="F110" s="12" t="str">
        <f t="shared" si="4"/>
        <v>電子ブック</v>
      </c>
      <c r="G110" s="13" t="s">
        <v>573</v>
      </c>
      <c r="H110" s="8" t="s">
        <v>574</v>
      </c>
      <c r="I110" s="49" t="s">
        <v>575</v>
      </c>
      <c r="J110" s="14"/>
      <c r="K110" s="29" t="s">
        <v>576</v>
      </c>
      <c r="L110" s="29" t="s">
        <v>577</v>
      </c>
      <c r="M110" s="14"/>
      <c r="N110" s="14" t="s">
        <v>567</v>
      </c>
      <c r="O110" s="10">
        <v>2015</v>
      </c>
      <c r="P110" s="15" t="s">
        <v>578</v>
      </c>
      <c r="Q110" s="50" t="s">
        <v>579</v>
      </c>
      <c r="R110" s="14" t="s">
        <v>569</v>
      </c>
      <c r="S110" s="19" t="s">
        <v>530</v>
      </c>
      <c r="V110" s="17"/>
      <c r="W110" s="17"/>
      <c r="X110" s="17"/>
      <c r="Y110" s="17"/>
      <c r="Z110" s="17"/>
      <c r="AA110" s="17"/>
      <c r="AB110" s="17"/>
    </row>
    <row r="111" spans="1:28" s="19" customFormat="1" ht="36" x14ac:dyDescent="0.15">
      <c r="A111" s="8"/>
      <c r="B111" s="9" t="s">
        <v>580</v>
      </c>
      <c r="C111" s="8" t="s">
        <v>581</v>
      </c>
      <c r="D111" s="10">
        <v>3</v>
      </c>
      <c r="E111" s="11" t="str">
        <f t="shared" si="3"/>
        <v>地方自治論</v>
      </c>
      <c r="F111" s="12" t="str">
        <f t="shared" si="4"/>
        <v>電子ブック</v>
      </c>
      <c r="G111" s="13" t="s">
        <v>582</v>
      </c>
      <c r="H111" s="8" t="s">
        <v>583</v>
      </c>
      <c r="I111" s="49" t="s">
        <v>584</v>
      </c>
      <c r="J111" s="14"/>
      <c r="K111" s="29" t="s">
        <v>585</v>
      </c>
      <c r="L111" s="29" t="s">
        <v>577</v>
      </c>
      <c r="M111" s="14"/>
      <c r="N111" s="14" t="s">
        <v>567</v>
      </c>
      <c r="O111" s="10">
        <v>2017</v>
      </c>
      <c r="P111" s="15" t="s">
        <v>586</v>
      </c>
      <c r="Q111" s="50" t="s">
        <v>587</v>
      </c>
      <c r="R111" s="14" t="s">
        <v>569</v>
      </c>
      <c r="S111" s="19" t="s">
        <v>530</v>
      </c>
      <c r="V111" s="17"/>
      <c r="W111" s="17"/>
      <c r="X111" s="17"/>
      <c r="Y111" s="17"/>
      <c r="Z111" s="17"/>
      <c r="AA111" s="17"/>
      <c r="AB111" s="17"/>
    </row>
    <row r="112" spans="1:28" s="19" customFormat="1" ht="13.5" x14ac:dyDescent="0.15">
      <c r="A112" s="8"/>
      <c r="B112" s="9" t="s">
        <v>588</v>
      </c>
      <c r="C112" s="8" t="s">
        <v>589</v>
      </c>
      <c r="D112" s="10">
        <v>3</v>
      </c>
      <c r="E112" s="34" t="str">
        <f>HYPERLINK("https://www.maff.go.jp/j/wpaper/w_maff/h30/index.html",I112)</f>
        <v>食料・農業・農村白書</v>
      </c>
      <c r="F112" s="12" t="str">
        <f>HYPERLINK("https://www.maff.go.jp/j/wpaper/w_maff/h30/index.html","電子ブック")</f>
        <v>電子ブック</v>
      </c>
      <c r="G112" s="13" t="s">
        <v>590</v>
      </c>
      <c r="H112" s="8" t="s">
        <v>591</v>
      </c>
      <c r="I112" s="49" t="s">
        <v>592</v>
      </c>
      <c r="J112" s="14" t="s">
        <v>593</v>
      </c>
      <c r="K112" s="29" t="s">
        <v>594</v>
      </c>
      <c r="L112" s="29"/>
      <c r="M112" s="14"/>
      <c r="N112" s="14" t="s">
        <v>595</v>
      </c>
      <c r="O112" s="10">
        <v>2019</v>
      </c>
      <c r="P112" s="15"/>
      <c r="Q112" s="50"/>
      <c r="R112" s="14" t="s">
        <v>596</v>
      </c>
      <c r="S112" s="19" t="s">
        <v>530</v>
      </c>
      <c r="V112" s="17"/>
      <c r="W112" s="17"/>
      <c r="X112" s="17"/>
      <c r="Y112" s="17"/>
      <c r="Z112" s="17"/>
      <c r="AA112" s="17"/>
      <c r="AB112" s="17"/>
    </row>
    <row r="113" spans="1:28" s="19" customFormat="1" ht="48" x14ac:dyDescent="0.15">
      <c r="A113" s="8"/>
      <c r="B113" s="9" t="s">
        <v>588</v>
      </c>
      <c r="C113" s="8" t="s">
        <v>597</v>
      </c>
      <c r="D113" s="10" t="s">
        <v>598</v>
      </c>
      <c r="E113" s="11" t="str">
        <f t="shared" si="3"/>
        <v>マンキュー入門経済学</v>
      </c>
      <c r="F113" s="12" t="str">
        <f t="shared" si="4"/>
        <v>電子ブック</v>
      </c>
      <c r="G113" s="13"/>
      <c r="H113" s="8" t="s">
        <v>599</v>
      </c>
      <c r="I113" s="49" t="s">
        <v>600</v>
      </c>
      <c r="J113" s="14"/>
      <c r="K113" s="29" t="s">
        <v>601</v>
      </c>
      <c r="L113" s="29"/>
      <c r="M113" s="14" t="s">
        <v>566</v>
      </c>
      <c r="N113" s="14" t="s">
        <v>602</v>
      </c>
      <c r="O113" s="10">
        <v>2019</v>
      </c>
      <c r="P113" s="15"/>
      <c r="Q113" s="50"/>
      <c r="R113" s="14" t="s">
        <v>603</v>
      </c>
      <c r="S113" s="19" t="s">
        <v>530</v>
      </c>
      <c r="V113" s="17"/>
      <c r="W113" s="17"/>
      <c r="X113" s="17"/>
      <c r="Y113" s="17"/>
      <c r="Z113" s="17"/>
      <c r="AA113" s="17"/>
      <c r="AB113" s="17"/>
    </row>
    <row r="114" spans="1:28" s="19" customFormat="1" ht="24" x14ac:dyDescent="0.15">
      <c r="A114" s="8"/>
      <c r="B114" s="9" t="s">
        <v>277</v>
      </c>
      <c r="C114" s="8" t="s">
        <v>278</v>
      </c>
      <c r="D114" s="10">
        <v>2</v>
      </c>
      <c r="E114" s="11" t="str">
        <f t="shared" si="3"/>
        <v>現代数理統計学の基礎</v>
      </c>
      <c r="F114" s="12" t="str">
        <f t="shared" si="4"/>
        <v>電子ブック</v>
      </c>
      <c r="G114" s="13" t="s">
        <v>604</v>
      </c>
      <c r="H114" s="8" t="s">
        <v>605</v>
      </c>
      <c r="I114" s="49" t="s">
        <v>606</v>
      </c>
      <c r="J114" s="14"/>
      <c r="K114" s="29" t="s">
        <v>607</v>
      </c>
      <c r="L114" s="29" t="s">
        <v>608</v>
      </c>
      <c r="M114" s="14"/>
      <c r="N114" s="14" t="s">
        <v>276</v>
      </c>
      <c r="O114" s="10">
        <v>2017</v>
      </c>
      <c r="P114" s="15" t="s">
        <v>609</v>
      </c>
      <c r="Q114" s="50"/>
      <c r="R114" s="14" t="s">
        <v>610</v>
      </c>
      <c r="S114" s="19" t="s">
        <v>530</v>
      </c>
      <c r="V114" s="17"/>
      <c r="W114" s="17"/>
      <c r="X114" s="17"/>
      <c r="Y114" s="17"/>
      <c r="Z114" s="17"/>
      <c r="AA114" s="17"/>
      <c r="AB114" s="17"/>
    </row>
    <row r="115" spans="1:28" s="19" customFormat="1" ht="13.5" x14ac:dyDescent="0.15">
      <c r="A115" s="8"/>
      <c r="B115" s="9" t="s">
        <v>611</v>
      </c>
      <c r="C115" s="8" t="s">
        <v>612</v>
      </c>
      <c r="D115" s="10">
        <v>2</v>
      </c>
      <c r="E115" s="11" t="str">
        <f t="shared" si="3"/>
        <v>基本統計学</v>
      </c>
      <c r="F115" s="12" t="str">
        <f t="shared" si="4"/>
        <v>電子ブック</v>
      </c>
      <c r="G115" s="13" t="s">
        <v>613</v>
      </c>
      <c r="H115" s="8" t="s">
        <v>614</v>
      </c>
      <c r="I115" s="49" t="s">
        <v>615</v>
      </c>
      <c r="J115" s="14"/>
      <c r="K115" s="29" t="s">
        <v>616</v>
      </c>
      <c r="L115" s="29"/>
      <c r="M115" s="14" t="s">
        <v>617</v>
      </c>
      <c r="N115" s="14" t="s">
        <v>567</v>
      </c>
      <c r="O115" s="10">
        <v>2015</v>
      </c>
      <c r="P115" s="15" t="s">
        <v>618</v>
      </c>
      <c r="Q115" s="50"/>
      <c r="R115" s="14"/>
      <c r="S115" s="19" t="s">
        <v>530</v>
      </c>
      <c r="V115" s="17"/>
      <c r="W115" s="17"/>
      <c r="X115" s="17"/>
      <c r="Y115" s="17"/>
      <c r="Z115" s="17"/>
      <c r="AA115" s="17"/>
      <c r="AB115" s="17"/>
    </row>
    <row r="116" spans="1:28" s="19" customFormat="1" ht="13.5" x14ac:dyDescent="0.15">
      <c r="A116" s="8"/>
      <c r="B116" s="9" t="s">
        <v>619</v>
      </c>
      <c r="C116" s="8" t="s">
        <v>620</v>
      </c>
      <c r="D116" s="10">
        <v>1</v>
      </c>
      <c r="E116" s="11" t="str">
        <f t="shared" si="3"/>
        <v>解析入門</v>
      </c>
      <c r="F116" s="12" t="str">
        <f t="shared" si="4"/>
        <v>電子ブック</v>
      </c>
      <c r="G116" s="13" t="s">
        <v>621</v>
      </c>
      <c r="H116" s="8" t="s">
        <v>622</v>
      </c>
      <c r="I116" s="49" t="s">
        <v>623</v>
      </c>
      <c r="J116" s="49" t="s">
        <v>624</v>
      </c>
      <c r="K116" s="29" t="s">
        <v>625</v>
      </c>
      <c r="L116" s="29" t="s">
        <v>626</v>
      </c>
      <c r="M116" s="14"/>
      <c r="N116" s="14" t="s">
        <v>303</v>
      </c>
      <c r="O116" s="10">
        <v>1980</v>
      </c>
      <c r="P116" s="15" t="s">
        <v>627</v>
      </c>
      <c r="Q116" s="50" t="s">
        <v>627</v>
      </c>
      <c r="R116" s="14"/>
      <c r="S116" s="19" t="s">
        <v>530</v>
      </c>
      <c r="V116" s="17"/>
      <c r="W116" s="17"/>
      <c r="X116" s="17"/>
      <c r="Y116" s="17"/>
      <c r="Z116" s="17"/>
      <c r="AA116" s="17"/>
      <c r="AB116" s="17"/>
    </row>
    <row r="117" spans="1:28" s="19" customFormat="1" ht="13.5" x14ac:dyDescent="0.15">
      <c r="A117" s="8"/>
      <c r="B117" s="9" t="s">
        <v>628</v>
      </c>
      <c r="C117" s="8" t="s">
        <v>286</v>
      </c>
      <c r="D117" s="10">
        <v>1</v>
      </c>
      <c r="E117" s="11" t="str">
        <f t="shared" si="3"/>
        <v>解析入門</v>
      </c>
      <c r="F117" s="12" t="str">
        <f t="shared" si="4"/>
        <v>電子ブック</v>
      </c>
      <c r="G117" s="13" t="s">
        <v>621</v>
      </c>
      <c r="H117" s="8" t="s">
        <v>622</v>
      </c>
      <c r="I117" s="49" t="s">
        <v>623</v>
      </c>
      <c r="J117" s="49" t="s">
        <v>629</v>
      </c>
      <c r="K117" s="29" t="s">
        <v>625</v>
      </c>
      <c r="L117" s="29" t="s">
        <v>626</v>
      </c>
      <c r="M117" s="14"/>
      <c r="N117" s="14" t="s">
        <v>303</v>
      </c>
      <c r="O117" s="10">
        <v>1980</v>
      </c>
      <c r="P117" s="15" t="s">
        <v>627</v>
      </c>
      <c r="Q117" s="50" t="s">
        <v>627</v>
      </c>
      <c r="R117" s="14"/>
      <c r="S117" s="19" t="s">
        <v>530</v>
      </c>
      <c r="V117" s="17"/>
      <c r="W117" s="17"/>
      <c r="X117" s="17"/>
      <c r="Y117" s="17"/>
      <c r="Z117" s="17"/>
      <c r="AA117" s="17"/>
      <c r="AB117" s="17"/>
    </row>
    <row r="118" spans="1:28" s="19" customFormat="1" ht="13.5" x14ac:dyDescent="0.15">
      <c r="A118" s="8"/>
      <c r="B118" s="9" t="s">
        <v>628</v>
      </c>
      <c r="C118" s="8" t="s">
        <v>620</v>
      </c>
      <c r="D118" s="10">
        <v>1</v>
      </c>
      <c r="E118" s="11" t="str">
        <f t="shared" si="3"/>
        <v>解析入門</v>
      </c>
      <c r="F118" s="12" t="str">
        <f t="shared" si="4"/>
        <v>電子ブック</v>
      </c>
      <c r="G118" s="13" t="s">
        <v>621</v>
      </c>
      <c r="H118" s="8" t="s">
        <v>622</v>
      </c>
      <c r="I118" s="49" t="s">
        <v>623</v>
      </c>
      <c r="J118" s="49" t="s">
        <v>624</v>
      </c>
      <c r="K118" s="29" t="s">
        <v>625</v>
      </c>
      <c r="L118" s="29" t="s">
        <v>626</v>
      </c>
      <c r="M118" s="14"/>
      <c r="N118" s="14" t="s">
        <v>303</v>
      </c>
      <c r="O118" s="10">
        <v>1980</v>
      </c>
      <c r="P118" s="15" t="s">
        <v>627</v>
      </c>
      <c r="Q118" s="50" t="s">
        <v>627</v>
      </c>
      <c r="R118" s="14"/>
      <c r="S118" s="19" t="s">
        <v>530</v>
      </c>
      <c r="V118" s="17"/>
      <c r="W118" s="17"/>
      <c r="X118" s="17"/>
      <c r="Y118" s="17"/>
      <c r="Z118" s="17"/>
      <c r="AA118" s="17"/>
      <c r="AB118" s="17"/>
    </row>
    <row r="119" spans="1:28" s="19" customFormat="1" ht="13.5" x14ac:dyDescent="0.15">
      <c r="A119" s="8"/>
      <c r="B119" s="9" t="s">
        <v>630</v>
      </c>
      <c r="C119" s="8" t="s">
        <v>631</v>
      </c>
      <c r="D119" s="10">
        <v>1</v>
      </c>
      <c r="E119" s="11" t="str">
        <f t="shared" si="3"/>
        <v>解析入門</v>
      </c>
      <c r="F119" s="12" t="str">
        <f t="shared" si="4"/>
        <v>電子ブック</v>
      </c>
      <c r="G119" s="13" t="s">
        <v>621</v>
      </c>
      <c r="H119" s="8" t="s">
        <v>622</v>
      </c>
      <c r="I119" s="49" t="s">
        <v>623</v>
      </c>
      <c r="J119" s="49" t="s">
        <v>624</v>
      </c>
      <c r="K119" s="29" t="s">
        <v>625</v>
      </c>
      <c r="L119" s="29" t="s">
        <v>626</v>
      </c>
      <c r="M119" s="14"/>
      <c r="N119" s="14" t="s">
        <v>303</v>
      </c>
      <c r="O119" s="10">
        <v>1980</v>
      </c>
      <c r="P119" s="15" t="s">
        <v>627</v>
      </c>
      <c r="Q119" s="50" t="s">
        <v>627</v>
      </c>
      <c r="R119" s="14"/>
      <c r="S119" s="19" t="s">
        <v>530</v>
      </c>
      <c r="V119" s="17"/>
      <c r="W119" s="17"/>
      <c r="X119" s="17"/>
      <c r="Y119" s="17"/>
      <c r="Z119" s="17"/>
      <c r="AA119" s="17"/>
      <c r="AB119" s="17"/>
    </row>
    <row r="120" spans="1:28" s="19" customFormat="1" ht="24" x14ac:dyDescent="0.15">
      <c r="A120" s="8"/>
      <c r="B120" s="9" t="s">
        <v>632</v>
      </c>
      <c r="C120" s="8" t="s">
        <v>633</v>
      </c>
      <c r="D120" s="10">
        <v>3</v>
      </c>
      <c r="E120" s="11" t="str">
        <f t="shared" si="3"/>
        <v>常微分方程式の新しい教科書</v>
      </c>
      <c r="F120" s="12" t="str">
        <f t="shared" si="4"/>
        <v>電子ブック</v>
      </c>
      <c r="G120" s="13" t="s">
        <v>634</v>
      </c>
      <c r="H120" s="8" t="s">
        <v>635</v>
      </c>
      <c r="I120" s="49" t="s">
        <v>636</v>
      </c>
      <c r="J120" s="14"/>
      <c r="K120" s="29" t="s">
        <v>637</v>
      </c>
      <c r="L120" s="29"/>
      <c r="M120" s="14"/>
      <c r="N120" s="14" t="s">
        <v>420</v>
      </c>
      <c r="O120" s="10">
        <v>2016</v>
      </c>
      <c r="P120" s="15" t="s">
        <v>638</v>
      </c>
      <c r="Q120" s="50" t="s">
        <v>639</v>
      </c>
      <c r="R120" s="14"/>
      <c r="S120" s="19" t="s">
        <v>530</v>
      </c>
      <c r="V120" s="17"/>
      <c r="W120" s="17"/>
      <c r="X120" s="17"/>
      <c r="Y120" s="17"/>
      <c r="Z120" s="17"/>
      <c r="AA120" s="17"/>
      <c r="AB120" s="17"/>
    </row>
    <row r="121" spans="1:28" s="19" customFormat="1" ht="24" x14ac:dyDescent="0.15">
      <c r="A121" s="8"/>
      <c r="B121" s="9" t="s">
        <v>632</v>
      </c>
      <c r="C121" s="8" t="s">
        <v>640</v>
      </c>
      <c r="D121" s="10">
        <v>3</v>
      </c>
      <c r="E121" s="11" t="str">
        <f t="shared" si="3"/>
        <v>常微分方程式の新しい教科書</v>
      </c>
      <c r="F121" s="12" t="str">
        <f t="shared" si="4"/>
        <v>電子ブック</v>
      </c>
      <c r="G121" s="13" t="s">
        <v>634</v>
      </c>
      <c r="H121" s="8" t="s">
        <v>635</v>
      </c>
      <c r="I121" s="49" t="s">
        <v>636</v>
      </c>
      <c r="J121" s="14"/>
      <c r="K121" s="29" t="s">
        <v>637</v>
      </c>
      <c r="L121" s="29"/>
      <c r="M121" s="14"/>
      <c r="N121" s="14" t="s">
        <v>420</v>
      </c>
      <c r="O121" s="10">
        <v>2016</v>
      </c>
      <c r="P121" s="15" t="s">
        <v>638</v>
      </c>
      <c r="Q121" s="50" t="s">
        <v>639</v>
      </c>
      <c r="R121" s="14"/>
      <c r="S121" s="19" t="s">
        <v>530</v>
      </c>
      <c r="V121" s="17"/>
      <c r="W121" s="17"/>
      <c r="X121" s="17"/>
      <c r="Y121" s="17"/>
      <c r="Z121" s="17"/>
      <c r="AA121" s="17"/>
      <c r="AB121" s="17"/>
    </row>
    <row r="122" spans="1:28" s="19" customFormat="1" ht="24" x14ac:dyDescent="0.15">
      <c r="A122" s="8"/>
      <c r="B122" s="9" t="s">
        <v>632</v>
      </c>
      <c r="C122" s="8" t="s">
        <v>641</v>
      </c>
      <c r="D122" s="10">
        <v>3</v>
      </c>
      <c r="E122" s="11" t="str">
        <f t="shared" si="3"/>
        <v>常微分方程式の新しい教科書</v>
      </c>
      <c r="F122" s="12" t="str">
        <f t="shared" si="4"/>
        <v>電子ブック</v>
      </c>
      <c r="G122" s="13" t="s">
        <v>634</v>
      </c>
      <c r="H122" s="8" t="s">
        <v>635</v>
      </c>
      <c r="I122" s="49" t="s">
        <v>636</v>
      </c>
      <c r="J122" s="14"/>
      <c r="K122" s="29" t="s">
        <v>637</v>
      </c>
      <c r="L122" s="29"/>
      <c r="M122" s="14"/>
      <c r="N122" s="14" t="s">
        <v>420</v>
      </c>
      <c r="O122" s="10">
        <v>2016</v>
      </c>
      <c r="P122" s="15" t="s">
        <v>638</v>
      </c>
      <c r="Q122" s="50" t="s">
        <v>639</v>
      </c>
      <c r="R122" s="14"/>
      <c r="S122" s="19" t="s">
        <v>530</v>
      </c>
      <c r="V122" s="17"/>
      <c r="W122" s="17"/>
      <c r="X122" s="17"/>
      <c r="Y122" s="17"/>
      <c r="Z122" s="17"/>
      <c r="AA122" s="17"/>
      <c r="AB122" s="17"/>
    </row>
    <row r="123" spans="1:28" s="19" customFormat="1" ht="24" x14ac:dyDescent="0.15">
      <c r="A123" s="8"/>
      <c r="B123" s="9" t="s">
        <v>632</v>
      </c>
      <c r="C123" s="8" t="s">
        <v>642</v>
      </c>
      <c r="D123" s="10">
        <v>3</v>
      </c>
      <c r="E123" s="11" t="str">
        <f t="shared" si="3"/>
        <v>常微分方程式の新しい教科書</v>
      </c>
      <c r="F123" s="12" t="str">
        <f t="shared" si="4"/>
        <v>電子ブック</v>
      </c>
      <c r="G123" s="13" t="s">
        <v>634</v>
      </c>
      <c r="H123" s="8" t="s">
        <v>635</v>
      </c>
      <c r="I123" s="49" t="s">
        <v>636</v>
      </c>
      <c r="J123" s="14"/>
      <c r="K123" s="29" t="s">
        <v>637</v>
      </c>
      <c r="L123" s="29"/>
      <c r="M123" s="14"/>
      <c r="N123" s="14" t="s">
        <v>420</v>
      </c>
      <c r="O123" s="10">
        <v>2016</v>
      </c>
      <c r="P123" s="15" t="s">
        <v>638</v>
      </c>
      <c r="Q123" s="50" t="s">
        <v>639</v>
      </c>
      <c r="R123" s="14"/>
      <c r="S123" s="19" t="s">
        <v>530</v>
      </c>
      <c r="V123" s="17"/>
      <c r="W123" s="17"/>
      <c r="X123" s="17"/>
      <c r="Y123" s="17"/>
      <c r="Z123" s="17"/>
      <c r="AA123" s="17"/>
      <c r="AB123" s="17"/>
    </row>
    <row r="124" spans="1:28" s="19" customFormat="1" ht="24" x14ac:dyDescent="0.15">
      <c r="A124" s="8"/>
      <c r="B124" s="9" t="s">
        <v>632</v>
      </c>
      <c r="C124" s="8" t="s">
        <v>643</v>
      </c>
      <c r="D124" s="10">
        <v>3</v>
      </c>
      <c r="E124" s="11" t="str">
        <f t="shared" si="3"/>
        <v>常微分方程式の新しい教科書</v>
      </c>
      <c r="F124" s="12" t="str">
        <f t="shared" si="4"/>
        <v>電子ブック</v>
      </c>
      <c r="G124" s="13" t="s">
        <v>634</v>
      </c>
      <c r="H124" s="8" t="s">
        <v>635</v>
      </c>
      <c r="I124" s="49" t="s">
        <v>636</v>
      </c>
      <c r="J124" s="14"/>
      <c r="K124" s="29" t="s">
        <v>637</v>
      </c>
      <c r="L124" s="29"/>
      <c r="M124" s="14"/>
      <c r="N124" s="14" t="s">
        <v>420</v>
      </c>
      <c r="O124" s="10">
        <v>2016</v>
      </c>
      <c r="P124" s="15" t="s">
        <v>638</v>
      </c>
      <c r="Q124" s="50" t="s">
        <v>639</v>
      </c>
      <c r="R124" s="14"/>
      <c r="S124" s="19" t="s">
        <v>530</v>
      </c>
      <c r="V124" s="17"/>
      <c r="W124" s="17"/>
      <c r="X124" s="17"/>
      <c r="Y124" s="17"/>
      <c r="Z124" s="17"/>
      <c r="AA124" s="17"/>
      <c r="AB124" s="17"/>
    </row>
    <row r="125" spans="1:28" s="19" customFormat="1" ht="24" x14ac:dyDescent="0.15">
      <c r="A125" s="8"/>
      <c r="B125" s="9" t="s">
        <v>632</v>
      </c>
      <c r="C125" s="8" t="s">
        <v>644</v>
      </c>
      <c r="D125" s="10">
        <v>3</v>
      </c>
      <c r="E125" s="11" t="str">
        <f t="shared" si="3"/>
        <v>常微分方程式の新しい教科書</v>
      </c>
      <c r="F125" s="12" t="str">
        <f t="shared" si="4"/>
        <v>電子ブック</v>
      </c>
      <c r="G125" s="13" t="s">
        <v>634</v>
      </c>
      <c r="H125" s="8" t="s">
        <v>635</v>
      </c>
      <c r="I125" s="49" t="s">
        <v>636</v>
      </c>
      <c r="J125" s="14"/>
      <c r="K125" s="29" t="s">
        <v>637</v>
      </c>
      <c r="L125" s="29"/>
      <c r="M125" s="14"/>
      <c r="N125" s="14" t="s">
        <v>420</v>
      </c>
      <c r="O125" s="10">
        <v>2016</v>
      </c>
      <c r="P125" s="15" t="s">
        <v>638</v>
      </c>
      <c r="Q125" s="50" t="s">
        <v>639</v>
      </c>
      <c r="R125" s="14"/>
      <c r="S125" s="19" t="s">
        <v>530</v>
      </c>
      <c r="V125" s="17"/>
      <c r="W125" s="17"/>
      <c r="X125" s="17"/>
      <c r="Y125" s="17"/>
      <c r="Z125" s="17"/>
      <c r="AA125" s="17"/>
      <c r="AB125" s="17"/>
    </row>
    <row r="126" spans="1:28" s="19" customFormat="1" ht="13.5" x14ac:dyDescent="0.15">
      <c r="A126" s="8"/>
      <c r="B126" s="9" t="s">
        <v>645</v>
      </c>
      <c r="C126" s="8" t="s">
        <v>646</v>
      </c>
      <c r="D126" s="10">
        <v>1</v>
      </c>
      <c r="E126" s="11" t="str">
        <f t="shared" si="3"/>
        <v>なっとくする量子化学</v>
      </c>
      <c r="F126" s="12" t="str">
        <f t="shared" si="4"/>
        <v>電子ブック</v>
      </c>
      <c r="G126" s="13" t="s">
        <v>647</v>
      </c>
      <c r="H126" s="8" t="s">
        <v>648</v>
      </c>
      <c r="I126" s="13" t="s">
        <v>649</v>
      </c>
      <c r="J126" s="8"/>
      <c r="K126" s="9" t="s">
        <v>650</v>
      </c>
      <c r="L126" s="9" t="s">
        <v>651</v>
      </c>
      <c r="M126" s="14" t="s">
        <v>652</v>
      </c>
      <c r="N126" s="14" t="s">
        <v>653</v>
      </c>
      <c r="O126" s="10">
        <v>2005</v>
      </c>
      <c r="P126" s="15" t="s">
        <v>654</v>
      </c>
      <c r="Q126" s="10"/>
      <c r="R126" s="8" t="s">
        <v>655</v>
      </c>
      <c r="S126" s="19" t="s">
        <v>656</v>
      </c>
      <c r="V126" s="17"/>
      <c r="W126" s="17"/>
      <c r="X126" s="17"/>
      <c r="Y126" s="17"/>
      <c r="Z126" s="17"/>
      <c r="AA126" s="17"/>
      <c r="AB126" s="17"/>
    </row>
    <row r="127" spans="1:28" s="19" customFormat="1" ht="27" x14ac:dyDescent="0.15">
      <c r="A127" s="8"/>
      <c r="B127" s="9" t="s">
        <v>657</v>
      </c>
      <c r="C127" s="8" t="s">
        <v>658</v>
      </c>
      <c r="D127" s="10" t="s">
        <v>659</v>
      </c>
      <c r="E127" s="11" t="str">
        <f t="shared" si="3"/>
        <v xml:space="preserve">睡眠の科学 : なぜ眠るのかなぜ目覚めるのか </v>
      </c>
      <c r="F127" s="12" t="str">
        <f t="shared" si="4"/>
        <v>電子ブック</v>
      </c>
      <c r="G127" s="13" t="s">
        <v>660</v>
      </c>
      <c r="H127" s="8" t="s">
        <v>661</v>
      </c>
      <c r="I127" s="13" t="s">
        <v>662</v>
      </c>
      <c r="J127" s="8"/>
      <c r="K127" s="9" t="s">
        <v>663</v>
      </c>
      <c r="L127" s="9" t="s">
        <v>664</v>
      </c>
      <c r="M127" s="14" t="s">
        <v>665</v>
      </c>
      <c r="N127" s="14" t="s">
        <v>666</v>
      </c>
      <c r="O127" s="10">
        <v>2017</v>
      </c>
      <c r="P127" s="15" t="s">
        <v>667</v>
      </c>
      <c r="Q127" s="10"/>
      <c r="R127" s="8"/>
      <c r="S127" s="19" t="s">
        <v>656</v>
      </c>
      <c r="V127" s="17"/>
      <c r="W127" s="17"/>
      <c r="X127" s="17"/>
      <c r="Y127" s="17"/>
      <c r="Z127" s="17"/>
      <c r="AA127" s="17"/>
      <c r="AB127" s="17"/>
    </row>
    <row r="128" spans="1:28" s="19" customFormat="1" ht="27" x14ac:dyDescent="0.15">
      <c r="A128" s="8"/>
      <c r="B128" s="9" t="s">
        <v>657</v>
      </c>
      <c r="C128" s="8" t="s">
        <v>658</v>
      </c>
      <c r="D128" s="10" t="s">
        <v>668</v>
      </c>
      <c r="E128" s="11" t="str">
        <f t="shared" si="3"/>
        <v xml:space="preserve">リンパの科学 : 第二の体液循環系のふしぎ </v>
      </c>
      <c r="F128" s="12" t="str">
        <f t="shared" si="4"/>
        <v>電子ブック</v>
      </c>
      <c r="G128" s="13" t="s">
        <v>669</v>
      </c>
      <c r="H128" s="8" t="s">
        <v>670</v>
      </c>
      <c r="I128" s="13" t="s">
        <v>671</v>
      </c>
      <c r="J128" s="8"/>
      <c r="K128" s="9" t="s">
        <v>672</v>
      </c>
      <c r="L128" s="9" t="s">
        <v>673</v>
      </c>
      <c r="M128" s="14"/>
      <c r="N128" s="14" t="s">
        <v>674</v>
      </c>
      <c r="O128" s="10">
        <v>2013</v>
      </c>
      <c r="P128" s="15" t="s">
        <v>675</v>
      </c>
      <c r="Q128" s="10"/>
      <c r="R128" s="8"/>
      <c r="S128" s="19" t="s">
        <v>656</v>
      </c>
      <c r="V128" s="17"/>
      <c r="W128" s="17"/>
      <c r="X128" s="17"/>
      <c r="Y128" s="17"/>
      <c r="Z128" s="17"/>
      <c r="AA128" s="17"/>
      <c r="AB128" s="17"/>
    </row>
    <row r="129" spans="1:28" s="19" customFormat="1" ht="27" x14ac:dyDescent="0.15">
      <c r="A129" s="8"/>
      <c r="B129" s="9" t="s">
        <v>657</v>
      </c>
      <c r="C129" s="8" t="s">
        <v>676</v>
      </c>
      <c r="D129" s="10" t="s">
        <v>668</v>
      </c>
      <c r="E129" s="11" t="str">
        <f t="shared" si="3"/>
        <v xml:space="preserve">「がん」はなぜできるのか : そのメカニズムからゲノム医療まで </v>
      </c>
      <c r="F129" s="12" t="str">
        <f t="shared" si="4"/>
        <v>電子ブック</v>
      </c>
      <c r="G129" s="13" t="s">
        <v>677</v>
      </c>
      <c r="H129" s="8" t="s">
        <v>678</v>
      </c>
      <c r="I129" s="13" t="s">
        <v>679</v>
      </c>
      <c r="J129" s="8"/>
      <c r="K129" s="9" t="s">
        <v>680</v>
      </c>
      <c r="L129" s="9" t="s">
        <v>681</v>
      </c>
      <c r="M129" s="14"/>
      <c r="N129" s="14" t="s">
        <v>666</v>
      </c>
      <c r="O129" s="10">
        <v>2018</v>
      </c>
      <c r="P129" s="15" t="s">
        <v>682</v>
      </c>
      <c r="Q129" s="10"/>
      <c r="R129" s="8"/>
      <c r="S129" s="19" t="s">
        <v>656</v>
      </c>
      <c r="V129" s="17"/>
      <c r="W129" s="17"/>
      <c r="X129" s="17"/>
      <c r="Y129" s="17"/>
      <c r="Z129" s="17"/>
      <c r="AA129" s="17"/>
      <c r="AB129" s="17"/>
    </row>
    <row r="130" spans="1:28" s="19" customFormat="1" ht="36" x14ac:dyDescent="0.15">
      <c r="A130" s="8"/>
      <c r="B130" s="9" t="s">
        <v>683</v>
      </c>
      <c r="C130" s="8" t="s">
        <v>234</v>
      </c>
      <c r="D130" s="10" t="s">
        <v>684</v>
      </c>
      <c r="E130" s="11" t="str">
        <f t="shared" si="3"/>
        <v xml:space="preserve">The Japanese mind : understanding contemporary Japanese culture </v>
      </c>
      <c r="F130" s="12" t="str">
        <f t="shared" si="4"/>
        <v>電子ブック</v>
      </c>
      <c r="G130" s="13" t="s">
        <v>685</v>
      </c>
      <c r="H130" s="8" t="s">
        <v>686</v>
      </c>
      <c r="I130" s="13" t="s">
        <v>687</v>
      </c>
      <c r="J130" s="8"/>
      <c r="K130" s="9" t="s">
        <v>688</v>
      </c>
      <c r="L130" s="9"/>
      <c r="M130" s="14"/>
      <c r="N130" s="14" t="s">
        <v>689</v>
      </c>
      <c r="O130" s="10" t="s">
        <v>690</v>
      </c>
      <c r="P130" s="15">
        <v>9784805310212</v>
      </c>
      <c r="Q130" s="10" t="s">
        <v>691</v>
      </c>
      <c r="R130" s="8"/>
      <c r="S130" s="19" t="s">
        <v>656</v>
      </c>
      <c r="V130" s="17"/>
      <c r="W130" s="17"/>
      <c r="X130" s="17"/>
      <c r="Y130" s="17"/>
      <c r="Z130" s="17"/>
      <c r="AA130" s="17"/>
      <c r="AB130" s="17"/>
    </row>
    <row r="131" spans="1:28" s="19" customFormat="1" ht="36" x14ac:dyDescent="0.15">
      <c r="A131" s="8"/>
      <c r="B131" s="9" t="s">
        <v>683</v>
      </c>
      <c r="C131" s="8" t="s">
        <v>236</v>
      </c>
      <c r="D131" s="10" t="s">
        <v>684</v>
      </c>
      <c r="E131" s="11" t="str">
        <f t="shared" ref="E131:E179" si="6">HYPERLINK("https://opac.library.tohoku.ac.jp/opac/opac_details/?reqCode=fromlist&amp;lang=0&amp;amode=11&amp;bibid="&amp;H131&amp;"&amp;opkey=B159860162391587&amp;start=1&amp;totalnum=1&amp;listnum=0&amp;place=&amp;list_disp=20&amp;list_sort=0&amp;cmode=0&amp;chk_st=0&amp;check=0",I131)</f>
        <v xml:space="preserve">The Japanese mind : understanding contemporary Japanese culture </v>
      </c>
      <c r="F131" s="12" t="str">
        <f t="shared" ref="F131:F179" si="7">HYPERLINK("https://opac.library.tohoku.ac.jp/opac/opac_details/?reqCode=fromlist&amp;lang=0&amp;amode=11&amp;bibid="&amp;H131&amp;"&amp;opkey=B159860162391587&amp;start=1&amp;totalnum=1&amp;listnum=0&amp;place=&amp;list_disp=20&amp;list_sort=0&amp;cmode=0&amp;chk_st=0&amp;check=0","電子ブック")</f>
        <v>電子ブック</v>
      </c>
      <c r="G131" s="13" t="s">
        <v>685</v>
      </c>
      <c r="H131" s="8" t="s">
        <v>692</v>
      </c>
      <c r="I131" s="13" t="s">
        <v>693</v>
      </c>
      <c r="J131" s="8"/>
      <c r="K131" s="9" t="s">
        <v>688</v>
      </c>
      <c r="L131" s="9"/>
      <c r="M131" s="14"/>
      <c r="N131" s="14" t="s">
        <v>694</v>
      </c>
      <c r="O131" s="10" t="s">
        <v>695</v>
      </c>
      <c r="P131" s="15">
        <v>9784805310212</v>
      </c>
      <c r="Q131" s="10" t="s">
        <v>691</v>
      </c>
      <c r="R131" s="8"/>
      <c r="S131" s="19" t="s">
        <v>656</v>
      </c>
      <c r="V131" s="17"/>
      <c r="W131" s="17"/>
      <c r="X131" s="17"/>
      <c r="Y131" s="17"/>
      <c r="Z131" s="17"/>
      <c r="AA131" s="17"/>
      <c r="AB131" s="17"/>
    </row>
    <row r="132" spans="1:28" s="19" customFormat="1" ht="27" x14ac:dyDescent="0.15">
      <c r="A132" s="8"/>
      <c r="B132" s="9" t="s">
        <v>696</v>
      </c>
      <c r="C132" s="8" t="s">
        <v>697</v>
      </c>
      <c r="D132" s="10">
        <v>3</v>
      </c>
      <c r="E132" s="11" t="str">
        <f t="shared" si="6"/>
        <v>初級日本語「げんき」 = Genki : an integrated course in elementary Japanese</v>
      </c>
      <c r="F132" s="12" t="str">
        <f t="shared" si="7"/>
        <v>電子ブック</v>
      </c>
      <c r="G132" s="13" t="s">
        <v>698</v>
      </c>
      <c r="H132" s="8" t="s">
        <v>699</v>
      </c>
      <c r="I132" s="13" t="s">
        <v>700</v>
      </c>
      <c r="J132" s="8" t="s">
        <v>701</v>
      </c>
      <c r="K132" s="9" t="s">
        <v>702</v>
      </c>
      <c r="L132" s="9"/>
      <c r="M132" s="14" t="s">
        <v>703</v>
      </c>
      <c r="N132" s="14" t="s">
        <v>704</v>
      </c>
      <c r="O132" s="10">
        <v>2011</v>
      </c>
      <c r="P132" s="15" t="s">
        <v>705</v>
      </c>
      <c r="Q132" s="10"/>
      <c r="R132" s="8"/>
      <c r="S132" s="19" t="s">
        <v>656</v>
      </c>
      <c r="V132" s="17"/>
      <c r="W132" s="17"/>
      <c r="X132" s="17"/>
      <c r="Y132" s="17"/>
      <c r="Z132" s="17"/>
      <c r="AA132" s="17"/>
      <c r="AB132" s="17"/>
    </row>
    <row r="133" spans="1:28" s="19" customFormat="1" ht="13.5" x14ac:dyDescent="0.15">
      <c r="A133" s="8"/>
      <c r="B133" s="9" t="s">
        <v>706</v>
      </c>
      <c r="C133" s="8" t="s">
        <v>707</v>
      </c>
      <c r="D133" s="10">
        <v>2</v>
      </c>
      <c r="E133" s="34" t="str">
        <f>HYPERLINK("https://www.mext.go.jp/a_menu/shotou/new-cs/1387016.htm",I133)</f>
        <v xml:space="preserve">中学校学習指導要領 (平成29年告示)
</v>
      </c>
      <c r="F133" s="12" t="str">
        <f>HYPERLINK("https://www.mext.go.jp/a_menu/shotou/new-cs/1387016.htm","電子ブック")</f>
        <v>電子ブック</v>
      </c>
      <c r="G133" s="13"/>
      <c r="H133" s="8" t="s">
        <v>708</v>
      </c>
      <c r="I133" s="13" t="s">
        <v>709</v>
      </c>
      <c r="J133" s="8"/>
      <c r="K133" s="9" t="s">
        <v>710</v>
      </c>
      <c r="L133" s="9"/>
      <c r="M133" s="14"/>
      <c r="N133" s="14"/>
      <c r="O133" s="10"/>
      <c r="P133" s="15"/>
      <c r="Q133" s="10"/>
      <c r="R133" s="8" t="s">
        <v>711</v>
      </c>
      <c r="S133" s="19" t="s">
        <v>656</v>
      </c>
      <c r="V133" s="17"/>
      <c r="W133" s="17"/>
      <c r="X133" s="17"/>
      <c r="Y133" s="17"/>
      <c r="Z133" s="17"/>
      <c r="AA133" s="17"/>
      <c r="AB133" s="17"/>
    </row>
    <row r="134" spans="1:28" s="19" customFormat="1" ht="13.5" x14ac:dyDescent="0.15">
      <c r="A134" s="8"/>
      <c r="B134" s="9" t="s">
        <v>712</v>
      </c>
      <c r="C134" s="8" t="s">
        <v>707</v>
      </c>
      <c r="D134" s="10">
        <v>2</v>
      </c>
      <c r="E134" s="34" t="str">
        <f t="shared" ref="E134:E146" si="8">HYPERLINK("https://www.mext.go.jp/a_menu/shotou/new-cs/1387016.htm",I134)</f>
        <v xml:space="preserve">中学校学習指導要領 (平成29年告示)
</v>
      </c>
      <c r="F134" s="12" t="str">
        <f>HYPERLINK("https://www.mext.go.jp/a_menu/shotou/new-cs/1387016.htm","電子ブック")</f>
        <v>電子ブック</v>
      </c>
      <c r="G134" s="13"/>
      <c r="H134" s="8" t="s">
        <v>708</v>
      </c>
      <c r="I134" s="13" t="s">
        <v>713</v>
      </c>
      <c r="J134" s="8"/>
      <c r="K134" s="9" t="s">
        <v>710</v>
      </c>
      <c r="L134" s="9"/>
      <c r="M134" s="14"/>
      <c r="N134" s="14"/>
      <c r="O134" s="10"/>
      <c r="P134" s="15"/>
      <c r="Q134" s="10"/>
      <c r="R134" s="8" t="s">
        <v>711</v>
      </c>
      <c r="S134" s="19" t="s">
        <v>656</v>
      </c>
      <c r="V134" s="17"/>
      <c r="W134" s="17"/>
      <c r="X134" s="17"/>
      <c r="Y134" s="17"/>
      <c r="Z134" s="17"/>
      <c r="AA134" s="17"/>
      <c r="AB134" s="17"/>
    </row>
    <row r="135" spans="1:28" s="19" customFormat="1" ht="13.5" x14ac:dyDescent="0.15">
      <c r="A135" s="8"/>
      <c r="B135" s="9" t="s">
        <v>714</v>
      </c>
      <c r="C135" s="8" t="s">
        <v>715</v>
      </c>
      <c r="D135" s="10">
        <v>2</v>
      </c>
      <c r="E135" s="34" t="str">
        <f t="shared" si="8"/>
        <v xml:space="preserve">中学校学習指導要領 (平成29年告示)
</v>
      </c>
      <c r="F135" s="12" t="str">
        <f>HYPERLINK("https://www.mext.go.jp/a_menu/shotou/new-cs/1387016.htm","電子ブック")</f>
        <v>電子ブック</v>
      </c>
      <c r="G135" s="13"/>
      <c r="H135" s="8" t="s">
        <v>708</v>
      </c>
      <c r="I135" s="13" t="s">
        <v>713</v>
      </c>
      <c r="J135" s="8"/>
      <c r="K135" s="9" t="s">
        <v>716</v>
      </c>
      <c r="L135" s="9"/>
      <c r="M135" s="14"/>
      <c r="N135" s="14"/>
      <c r="O135" s="10"/>
      <c r="P135" s="15"/>
      <c r="Q135" s="10"/>
      <c r="R135" s="8" t="s">
        <v>711</v>
      </c>
      <c r="S135" s="19" t="s">
        <v>656</v>
      </c>
      <c r="V135" s="17"/>
      <c r="W135" s="17"/>
      <c r="X135" s="17"/>
      <c r="Y135" s="17"/>
      <c r="Z135" s="17"/>
      <c r="AA135" s="17"/>
      <c r="AB135" s="17"/>
    </row>
    <row r="136" spans="1:28" s="19" customFormat="1" ht="13.5" x14ac:dyDescent="0.15">
      <c r="A136" s="8"/>
      <c r="B136" s="9" t="s">
        <v>706</v>
      </c>
      <c r="C136" s="8" t="s">
        <v>707</v>
      </c>
      <c r="D136" s="10">
        <v>2</v>
      </c>
      <c r="E136" s="34" t="str">
        <f>HYPERLINK("https://www.mext.go.jp/a_menu/shotou/new-cs/1407074.htm",I136)</f>
        <v xml:space="preserve">高等学校学習指導要領 (平成30年告示) 
</v>
      </c>
      <c r="F136" s="34" t="str">
        <f>HYPERLINK("https://www.mext.go.jp/a_menu/shotou/new-cs/1407074.htm","電子ブック")</f>
        <v>電子ブック</v>
      </c>
      <c r="G136" s="13"/>
      <c r="H136" s="8" t="s">
        <v>717</v>
      </c>
      <c r="I136" s="13" t="s">
        <v>718</v>
      </c>
      <c r="J136" s="8"/>
      <c r="K136" s="9" t="s">
        <v>710</v>
      </c>
      <c r="L136" s="9"/>
      <c r="M136" s="14"/>
      <c r="N136" s="14"/>
      <c r="O136" s="10"/>
      <c r="P136" s="15"/>
      <c r="Q136" s="10"/>
      <c r="R136" s="8" t="s">
        <v>711</v>
      </c>
      <c r="S136" s="19" t="s">
        <v>656</v>
      </c>
      <c r="V136" s="17"/>
      <c r="W136" s="17"/>
      <c r="X136" s="17"/>
      <c r="Y136" s="17"/>
      <c r="Z136" s="17"/>
      <c r="AA136" s="17"/>
      <c r="AB136" s="17"/>
    </row>
    <row r="137" spans="1:28" s="19" customFormat="1" ht="13.5" x14ac:dyDescent="0.15">
      <c r="A137" s="8"/>
      <c r="B137" s="9" t="s">
        <v>712</v>
      </c>
      <c r="C137" s="8" t="s">
        <v>707</v>
      </c>
      <c r="D137" s="10">
        <v>2</v>
      </c>
      <c r="E137" s="34" t="str">
        <f t="shared" ref="E137:E138" si="9">HYPERLINK("https://www.mext.go.jp/a_menu/shotou/new-cs/1407074.htm",I137)</f>
        <v xml:space="preserve">高等学校学習指導要領 (平成30年告示) 
</v>
      </c>
      <c r="F137" s="12" t="str">
        <f>HYPERLINK("https://www.mext.go.jp/a_menu/shotou/new-cs/1407074.htm","電子ブック")</f>
        <v>電子ブック</v>
      </c>
      <c r="G137" s="13"/>
      <c r="H137" s="8" t="s">
        <v>717</v>
      </c>
      <c r="I137" s="13" t="s">
        <v>718</v>
      </c>
      <c r="J137" s="8"/>
      <c r="K137" s="9" t="s">
        <v>719</v>
      </c>
      <c r="L137" s="9"/>
      <c r="M137" s="14"/>
      <c r="N137" s="14"/>
      <c r="O137" s="10"/>
      <c r="P137" s="15"/>
      <c r="Q137" s="10"/>
      <c r="R137" s="8" t="s">
        <v>711</v>
      </c>
      <c r="S137" s="19" t="s">
        <v>656</v>
      </c>
      <c r="V137" s="17"/>
      <c r="W137" s="17"/>
      <c r="X137" s="17"/>
      <c r="Y137" s="17"/>
      <c r="Z137" s="17"/>
      <c r="AA137" s="17"/>
      <c r="AB137" s="17"/>
    </row>
    <row r="138" spans="1:28" s="19" customFormat="1" ht="13.5" x14ac:dyDescent="0.15">
      <c r="A138" s="8"/>
      <c r="B138" s="9" t="s">
        <v>714</v>
      </c>
      <c r="C138" s="8" t="s">
        <v>715</v>
      </c>
      <c r="D138" s="10">
        <v>2</v>
      </c>
      <c r="E138" s="34" t="str">
        <f t="shared" si="9"/>
        <v xml:space="preserve">高等学校学習指導要領 (平成30年告示) 
</v>
      </c>
      <c r="F138" s="12" t="str">
        <f>HYPERLINK("https://www.mext.go.jp/a_menu/shotou/new-cs/1407074.htm","電子ブック")</f>
        <v>電子ブック</v>
      </c>
      <c r="G138" s="13"/>
      <c r="H138" s="8" t="s">
        <v>717</v>
      </c>
      <c r="I138" s="13" t="s">
        <v>718</v>
      </c>
      <c r="J138" s="8"/>
      <c r="K138" s="9" t="s">
        <v>710</v>
      </c>
      <c r="L138" s="9"/>
      <c r="M138" s="14"/>
      <c r="N138" s="14"/>
      <c r="O138" s="10"/>
      <c r="P138" s="15"/>
      <c r="Q138" s="10"/>
      <c r="R138" s="8" t="s">
        <v>711</v>
      </c>
      <c r="S138" s="19" t="s">
        <v>656</v>
      </c>
      <c r="V138" s="17"/>
      <c r="W138" s="17"/>
      <c r="X138" s="17"/>
      <c r="Y138" s="17"/>
      <c r="Z138" s="17"/>
      <c r="AA138" s="17"/>
      <c r="AB138" s="17"/>
    </row>
    <row r="139" spans="1:28" s="19" customFormat="1" ht="24" x14ac:dyDescent="0.15">
      <c r="A139" s="8"/>
      <c r="B139" s="9" t="s">
        <v>720</v>
      </c>
      <c r="C139" s="8" t="s">
        <v>721</v>
      </c>
      <c r="D139" s="10"/>
      <c r="E139" s="34" t="str">
        <f>HYPERLINK("https://www.mext.go.jp/a_menu/shotou/tokubetu/main/1386427.htm",I139)</f>
        <v>特別支援学習指導要領（小学部・中学部）</v>
      </c>
      <c r="F139" s="12" t="str">
        <f>HYPERLINK("https://www.mext.go.jp/a_menu/shotou/tokubetu/main/1386427.htm","電子ブック")</f>
        <v>電子ブック</v>
      </c>
      <c r="G139" s="13"/>
      <c r="H139" s="8" t="s">
        <v>722</v>
      </c>
      <c r="I139" s="13" t="s">
        <v>723</v>
      </c>
      <c r="J139" s="8"/>
      <c r="K139" s="9" t="s">
        <v>710</v>
      </c>
      <c r="L139" s="9"/>
      <c r="M139" s="14"/>
      <c r="N139" s="14"/>
      <c r="O139" s="10"/>
      <c r="P139" s="15"/>
      <c r="Q139" s="10"/>
      <c r="R139" s="8"/>
      <c r="V139" s="17"/>
      <c r="W139" s="17"/>
      <c r="X139" s="17"/>
      <c r="Y139" s="17"/>
      <c r="Z139" s="17"/>
      <c r="AA139" s="17"/>
      <c r="AB139" s="17"/>
    </row>
    <row r="140" spans="1:28" s="19" customFormat="1" ht="24" x14ac:dyDescent="0.15">
      <c r="A140" s="8"/>
      <c r="B140" s="9" t="s">
        <v>720</v>
      </c>
      <c r="C140" s="8" t="s">
        <v>721</v>
      </c>
      <c r="D140" s="10"/>
      <c r="E140" s="34" t="str">
        <f>HYPERLINK("https://www.mext.go.jp/a_menu/shotou/tokubetu/main/1386427.htm",I140)</f>
        <v>特別支援学習指導要領（高等部）</v>
      </c>
      <c r="F140" s="12" t="str">
        <f>HYPERLINK("https://www.mext.go.jp/a_menu/shotou/tokubetu/main/1386427.htm","電子ブック")</f>
        <v>電子ブック</v>
      </c>
      <c r="G140" s="13"/>
      <c r="H140" s="8" t="s">
        <v>722</v>
      </c>
      <c r="I140" s="13" t="s">
        <v>724</v>
      </c>
      <c r="J140" s="8"/>
      <c r="K140" s="9" t="s">
        <v>719</v>
      </c>
      <c r="L140" s="9"/>
      <c r="M140" s="14"/>
      <c r="N140" s="14"/>
      <c r="O140" s="10"/>
      <c r="P140" s="15"/>
      <c r="Q140" s="10"/>
      <c r="R140" s="8"/>
      <c r="V140" s="17"/>
      <c r="W140" s="17"/>
      <c r="X140" s="17"/>
      <c r="Y140" s="17"/>
      <c r="Z140" s="17"/>
      <c r="AA140" s="17"/>
      <c r="AB140" s="17"/>
    </row>
    <row r="141" spans="1:28" s="19" customFormat="1" ht="24" x14ac:dyDescent="0.15">
      <c r="A141" s="8"/>
      <c r="B141" s="9" t="s">
        <v>725</v>
      </c>
      <c r="C141" s="8" t="s">
        <v>726</v>
      </c>
      <c r="D141" s="10"/>
      <c r="E141" s="34" t="str">
        <f>HYPERLINK("https://www.mext.go.jp/a_menu/shotou/new-cs/1387016.htm",I141)</f>
        <v>中学校学習指導要領解説.　特別活動編.</v>
      </c>
      <c r="F141" s="12" t="str">
        <f>HYPERLINK("https://www.mext.go.jp/a_menu/shotou/new-cs/1387016.htm","電子ブック")</f>
        <v>電子ブック</v>
      </c>
      <c r="G141" s="13"/>
      <c r="H141" s="8" t="s">
        <v>727</v>
      </c>
      <c r="I141" s="13" t="s">
        <v>728</v>
      </c>
      <c r="J141" s="8"/>
      <c r="K141" s="9" t="s">
        <v>710</v>
      </c>
      <c r="L141" s="9"/>
      <c r="M141" s="14"/>
      <c r="N141" s="14"/>
      <c r="O141" s="10">
        <v>2017</v>
      </c>
      <c r="P141" s="15"/>
      <c r="Q141" s="10"/>
      <c r="R141" s="8"/>
      <c r="V141" s="17"/>
      <c r="W141" s="17"/>
      <c r="X141" s="17"/>
      <c r="Y141" s="17"/>
      <c r="Z141" s="17"/>
      <c r="AA141" s="17"/>
      <c r="AB141" s="17"/>
    </row>
    <row r="142" spans="1:28" s="19" customFormat="1" ht="24" x14ac:dyDescent="0.15">
      <c r="A142" s="8"/>
      <c r="B142" s="9" t="s">
        <v>725</v>
      </c>
      <c r="C142" s="8" t="s">
        <v>729</v>
      </c>
      <c r="D142" s="10"/>
      <c r="E142" s="34" t="str">
        <f t="shared" ref="E142:E144" si="10">HYPERLINK("https://www.mext.go.jp/a_menu/shotou/new-cs/1387016.htm",I142)</f>
        <v>中学校学習指導要領解説.　特別活動編.</v>
      </c>
      <c r="F142" s="12" t="str">
        <f>HYPERLINK("https://www.mext.go.jp/a_menu/shotou/new-cs/1387016.htm","電子ブック")</f>
        <v>電子ブック</v>
      </c>
      <c r="G142" s="13"/>
      <c r="H142" s="8" t="s">
        <v>727</v>
      </c>
      <c r="I142" s="13" t="s">
        <v>728</v>
      </c>
      <c r="J142" s="8"/>
      <c r="K142" s="9" t="s">
        <v>719</v>
      </c>
      <c r="L142" s="9"/>
      <c r="M142" s="14"/>
      <c r="N142" s="14"/>
      <c r="O142" s="10">
        <v>2018</v>
      </c>
      <c r="P142" s="15"/>
      <c r="Q142" s="10"/>
      <c r="R142" s="8"/>
      <c r="V142" s="17"/>
      <c r="W142" s="17"/>
      <c r="X142" s="17"/>
      <c r="Y142" s="17"/>
      <c r="Z142" s="17"/>
      <c r="AA142" s="17"/>
      <c r="AB142" s="17"/>
    </row>
    <row r="143" spans="1:28" s="19" customFormat="1" ht="24" x14ac:dyDescent="0.15">
      <c r="A143" s="8"/>
      <c r="B143" s="9" t="s">
        <v>725</v>
      </c>
      <c r="C143" s="8" t="s">
        <v>726</v>
      </c>
      <c r="D143" s="10"/>
      <c r="E143" s="34" t="str">
        <f t="shared" si="10"/>
        <v>中学校学習指導要領解説.　綜合的な学習の時間編.</v>
      </c>
      <c r="F143" s="12" t="str">
        <f>HYPERLINK("https://www.mext.go.jp/a_menu/shotou/new-cs/1387016.htm","電子ブック")</f>
        <v>電子ブック</v>
      </c>
      <c r="G143" s="13"/>
      <c r="H143" s="8" t="s">
        <v>727</v>
      </c>
      <c r="I143" s="13" t="s">
        <v>730</v>
      </c>
      <c r="J143" s="8"/>
      <c r="K143" s="9" t="s">
        <v>710</v>
      </c>
      <c r="L143" s="9"/>
      <c r="M143" s="14"/>
      <c r="N143" s="14"/>
      <c r="O143" s="10">
        <v>2017</v>
      </c>
      <c r="P143" s="15"/>
      <c r="Q143" s="10"/>
      <c r="R143" s="8"/>
      <c r="V143" s="17"/>
      <c r="W143" s="17"/>
      <c r="X143" s="17"/>
      <c r="Y143" s="17"/>
      <c r="Z143" s="17"/>
      <c r="AA143" s="17"/>
      <c r="AB143" s="17"/>
    </row>
    <row r="144" spans="1:28" s="19" customFormat="1" ht="24" x14ac:dyDescent="0.15">
      <c r="A144" s="8"/>
      <c r="B144" s="9" t="s">
        <v>725</v>
      </c>
      <c r="C144" s="8" t="s">
        <v>729</v>
      </c>
      <c r="D144" s="10"/>
      <c r="E144" s="34" t="str">
        <f t="shared" si="10"/>
        <v>中学校学習指導要領解説.　綜合的な学習の時間編.</v>
      </c>
      <c r="F144" s="12" t="str">
        <f>HYPERLINK("https://www.mext.go.jp/a_menu/shotou/new-cs/1387016.htm","電子ブック")</f>
        <v>電子ブック</v>
      </c>
      <c r="G144" s="13"/>
      <c r="H144" s="8" t="s">
        <v>727</v>
      </c>
      <c r="I144" s="13" t="s">
        <v>730</v>
      </c>
      <c r="J144" s="8"/>
      <c r="K144" s="9" t="s">
        <v>710</v>
      </c>
      <c r="L144" s="9"/>
      <c r="M144" s="14"/>
      <c r="N144" s="14"/>
      <c r="O144" s="10">
        <v>2018</v>
      </c>
      <c r="P144" s="15"/>
      <c r="Q144" s="10"/>
      <c r="R144" s="8"/>
      <c r="V144" s="17"/>
      <c r="W144" s="17"/>
      <c r="X144" s="17"/>
      <c r="Y144" s="17"/>
      <c r="Z144" s="17"/>
      <c r="AA144" s="17"/>
      <c r="AB144" s="17"/>
    </row>
    <row r="145" spans="1:28" s="19" customFormat="1" ht="24" x14ac:dyDescent="0.15">
      <c r="A145" s="8"/>
      <c r="B145" s="9" t="s">
        <v>725</v>
      </c>
      <c r="C145" s="8" t="s">
        <v>729</v>
      </c>
      <c r="D145" s="10"/>
      <c r="E145" s="34" t="str">
        <f>HYPERLINK("https://www.mext.go.jp/a_menu/shotou/new-cs/1407074.htm",I145)</f>
        <v>高等学校学習指導要領解説.　特別活動編.</v>
      </c>
      <c r="F145" s="12" t="str">
        <f>HYPERLINK("https://www.mext.go.jp/a_menu/shotou/new-cs/1407074.htm","電子ブック")</f>
        <v>電子ブック</v>
      </c>
      <c r="G145" s="13"/>
      <c r="H145" s="8" t="s">
        <v>717</v>
      </c>
      <c r="I145" s="13" t="s">
        <v>731</v>
      </c>
      <c r="J145" s="8"/>
      <c r="K145" s="9" t="s">
        <v>710</v>
      </c>
      <c r="L145" s="9"/>
      <c r="M145" s="14"/>
      <c r="N145" s="14"/>
      <c r="O145" s="10">
        <v>2018</v>
      </c>
      <c r="P145" s="15"/>
      <c r="Q145" s="10"/>
      <c r="R145" s="8"/>
      <c r="V145" s="17"/>
      <c r="W145" s="17"/>
      <c r="X145" s="17"/>
      <c r="Y145" s="17"/>
      <c r="Z145" s="17"/>
      <c r="AA145" s="17"/>
      <c r="AB145" s="17"/>
    </row>
    <row r="146" spans="1:28" s="19" customFormat="1" ht="24" x14ac:dyDescent="0.15">
      <c r="A146" s="8"/>
      <c r="B146" s="9" t="s">
        <v>725</v>
      </c>
      <c r="C146" s="8" t="s">
        <v>729</v>
      </c>
      <c r="D146" s="10"/>
      <c r="E146" s="34" t="str">
        <f>HYPERLINK("https://www.mext.go.jp/a_menu/shotou/new-cs/1407074.htm",I146)</f>
        <v>高等校学習指導要領解説.　綜合的な学習の時間編.</v>
      </c>
      <c r="F146" s="12" t="str">
        <f>HYPERLINK("https://www.mext.go.jp/a_menu/shotou/new-cs/1407074.htm","電子ブック")</f>
        <v>電子ブック</v>
      </c>
      <c r="G146" s="13"/>
      <c r="H146" s="8" t="s">
        <v>717</v>
      </c>
      <c r="I146" s="13" t="s">
        <v>732</v>
      </c>
      <c r="J146" s="8"/>
      <c r="K146" s="9" t="s">
        <v>710</v>
      </c>
      <c r="L146" s="9"/>
      <c r="M146" s="14"/>
      <c r="N146" s="14"/>
      <c r="O146" s="10">
        <v>2018</v>
      </c>
      <c r="P146" s="15"/>
      <c r="Q146" s="10"/>
      <c r="R146" s="8"/>
      <c r="V146" s="17"/>
      <c r="W146" s="17"/>
      <c r="X146" s="17"/>
      <c r="Y146" s="17"/>
      <c r="Z146" s="17"/>
      <c r="AA146" s="17"/>
      <c r="AB146" s="17"/>
    </row>
    <row r="147" spans="1:28" s="19" customFormat="1" ht="24" x14ac:dyDescent="0.15">
      <c r="A147" s="8"/>
      <c r="B147" s="9" t="s">
        <v>733</v>
      </c>
      <c r="C147" s="8" t="s">
        <v>734</v>
      </c>
      <c r="D147" s="10">
        <v>3</v>
      </c>
      <c r="E147" s="11" t="str">
        <f t="shared" si="6"/>
        <v>やさしい教育心理学</v>
      </c>
      <c r="F147" s="12" t="str">
        <f t="shared" si="7"/>
        <v>電子ブック</v>
      </c>
      <c r="G147" s="13" t="s">
        <v>735</v>
      </c>
      <c r="H147" s="8" t="s">
        <v>736</v>
      </c>
      <c r="I147" s="13" t="s">
        <v>737</v>
      </c>
      <c r="J147" s="8"/>
      <c r="K147" s="9" t="s">
        <v>738</v>
      </c>
      <c r="L147" s="9" t="s">
        <v>739</v>
      </c>
      <c r="M147" s="14" t="s">
        <v>740</v>
      </c>
      <c r="N147" s="14" t="s">
        <v>741</v>
      </c>
      <c r="O147" s="10">
        <v>2012</v>
      </c>
      <c r="P147" s="15" t="s">
        <v>742</v>
      </c>
      <c r="Q147" s="10"/>
      <c r="R147" s="8"/>
      <c r="S147" s="19" t="s">
        <v>656</v>
      </c>
      <c r="V147" s="17"/>
      <c r="W147" s="17"/>
      <c r="X147" s="17"/>
      <c r="Y147" s="17"/>
      <c r="Z147" s="17"/>
      <c r="AA147" s="17"/>
      <c r="AB147" s="17"/>
    </row>
    <row r="148" spans="1:28" s="55" customFormat="1" ht="12" customHeight="1" x14ac:dyDescent="0.15">
      <c r="A148" s="8"/>
      <c r="B148" s="9" t="s">
        <v>743</v>
      </c>
      <c r="C148" s="8" t="s">
        <v>744</v>
      </c>
      <c r="D148" s="23">
        <v>3</v>
      </c>
      <c r="E148" s="11" t="str">
        <f t="shared" si="6"/>
        <v>新・神話学入門</v>
      </c>
      <c r="F148" s="12" t="str">
        <f t="shared" si="7"/>
        <v>電子ブック</v>
      </c>
      <c r="G148" s="24" t="s">
        <v>745</v>
      </c>
      <c r="H148" s="25" t="s">
        <v>746</v>
      </c>
      <c r="I148" s="24" t="s">
        <v>747</v>
      </c>
      <c r="J148" s="25"/>
      <c r="K148" s="26" t="s">
        <v>748</v>
      </c>
      <c r="L148" s="26"/>
      <c r="M148" s="27"/>
      <c r="N148" s="27" t="s">
        <v>749</v>
      </c>
      <c r="O148" s="23">
        <v>2017</v>
      </c>
      <c r="P148" s="28" t="s">
        <v>750</v>
      </c>
      <c r="Q148" s="51"/>
      <c r="R148" s="25"/>
      <c r="S148" s="52" t="s">
        <v>751</v>
      </c>
      <c r="T148" s="53"/>
      <c r="U148" s="53"/>
      <c r="V148" s="54"/>
      <c r="W148" s="54"/>
      <c r="X148" s="54"/>
      <c r="Y148" s="54"/>
      <c r="Z148" s="54"/>
      <c r="AA148" s="54"/>
      <c r="AB148" s="54"/>
    </row>
    <row r="149" spans="1:28" s="55" customFormat="1" ht="12" customHeight="1" x14ac:dyDescent="0.15">
      <c r="A149" s="8"/>
      <c r="B149" s="9" t="s">
        <v>752</v>
      </c>
      <c r="C149" s="8" t="s">
        <v>753</v>
      </c>
      <c r="D149" s="23">
        <v>1</v>
      </c>
      <c r="E149" s="11" t="str">
        <f t="shared" si="6"/>
        <v>単位が取れる量子化学ノート</v>
      </c>
      <c r="F149" s="12" t="str">
        <f t="shared" si="7"/>
        <v>電子ブック</v>
      </c>
      <c r="G149" s="24" t="s">
        <v>754</v>
      </c>
      <c r="H149" s="25" t="s">
        <v>755</v>
      </c>
      <c r="I149" s="24" t="s">
        <v>756</v>
      </c>
      <c r="J149" s="25"/>
      <c r="K149" s="26" t="s">
        <v>757</v>
      </c>
      <c r="L149" s="26"/>
      <c r="M149" s="27"/>
      <c r="N149" s="27" t="s">
        <v>758</v>
      </c>
      <c r="O149" s="23">
        <v>2004</v>
      </c>
      <c r="P149" s="28">
        <v>4061544586</v>
      </c>
      <c r="Q149" s="51" t="s">
        <v>759</v>
      </c>
      <c r="R149" s="25"/>
      <c r="S149" s="52" t="s">
        <v>751</v>
      </c>
      <c r="T149" s="53"/>
      <c r="U149" s="53"/>
      <c r="V149" s="54"/>
      <c r="W149" s="54"/>
      <c r="X149" s="54"/>
      <c r="Y149" s="54"/>
      <c r="Z149" s="54"/>
      <c r="AA149" s="54"/>
      <c r="AB149" s="54"/>
    </row>
    <row r="150" spans="1:28" s="55" customFormat="1" ht="12" customHeight="1" x14ac:dyDescent="0.15">
      <c r="A150" s="8"/>
      <c r="B150" s="9" t="s">
        <v>760</v>
      </c>
      <c r="C150" s="8" t="s">
        <v>761</v>
      </c>
      <c r="D150" s="23">
        <v>1</v>
      </c>
      <c r="E150" s="11" t="str">
        <f t="shared" si="6"/>
        <v>化学結合論</v>
      </c>
      <c r="F150" s="12" t="str">
        <f t="shared" si="7"/>
        <v>電子ブック</v>
      </c>
      <c r="G150" s="24" t="s">
        <v>762</v>
      </c>
      <c r="H150" s="25" t="s">
        <v>763</v>
      </c>
      <c r="I150" s="24" t="s">
        <v>764</v>
      </c>
      <c r="J150" s="25"/>
      <c r="K150" s="26" t="s">
        <v>765</v>
      </c>
      <c r="L150" s="26" t="s">
        <v>766</v>
      </c>
      <c r="M150" s="27"/>
      <c r="N150" s="27" t="s">
        <v>767</v>
      </c>
      <c r="O150" s="23">
        <v>2012</v>
      </c>
      <c r="P150" s="28">
        <v>9784785334178</v>
      </c>
      <c r="Q150" s="51" t="s">
        <v>768</v>
      </c>
      <c r="R150" s="25"/>
      <c r="S150" s="52" t="s">
        <v>751</v>
      </c>
      <c r="T150" s="53"/>
      <c r="U150" s="53"/>
      <c r="V150" s="54"/>
      <c r="W150" s="54"/>
      <c r="X150" s="54"/>
      <c r="Y150" s="54"/>
      <c r="Z150" s="54"/>
      <c r="AA150" s="54"/>
      <c r="AB150" s="54"/>
    </row>
    <row r="151" spans="1:28" s="55" customFormat="1" ht="12" customHeight="1" x14ac:dyDescent="0.15">
      <c r="A151" s="8"/>
      <c r="B151" s="9" t="s">
        <v>769</v>
      </c>
      <c r="C151" s="8" t="s">
        <v>770</v>
      </c>
      <c r="D151" s="23">
        <v>1</v>
      </c>
      <c r="E151" s="11" t="str">
        <f t="shared" si="6"/>
        <v>物理化学</v>
      </c>
      <c r="F151" s="12" t="str">
        <f t="shared" si="7"/>
        <v>電子ブック</v>
      </c>
      <c r="G151" s="24" t="s">
        <v>771</v>
      </c>
      <c r="H151" s="25" t="s">
        <v>772</v>
      </c>
      <c r="I151" s="24" t="s">
        <v>773</v>
      </c>
      <c r="J151" s="25"/>
      <c r="K151" s="26" t="s">
        <v>774</v>
      </c>
      <c r="L151" s="26" t="s">
        <v>775</v>
      </c>
      <c r="M151" s="27"/>
      <c r="N151" s="27" t="s">
        <v>202</v>
      </c>
      <c r="O151" s="23">
        <v>2016</v>
      </c>
      <c r="P151" s="28">
        <v>9784759816327</v>
      </c>
      <c r="Q151" s="51" t="s">
        <v>776</v>
      </c>
      <c r="R151" s="25"/>
      <c r="S151" s="52" t="s">
        <v>751</v>
      </c>
      <c r="T151" s="53"/>
      <c r="U151" s="53"/>
      <c r="V151" s="54"/>
      <c r="W151" s="54"/>
      <c r="X151" s="54"/>
      <c r="Y151" s="54"/>
      <c r="Z151" s="54"/>
      <c r="AA151" s="54"/>
      <c r="AB151" s="54"/>
    </row>
    <row r="152" spans="1:28" s="55" customFormat="1" ht="12" customHeight="1" x14ac:dyDescent="0.15">
      <c r="A152" s="8"/>
      <c r="B152" s="9" t="s">
        <v>777</v>
      </c>
      <c r="C152" s="8" t="s">
        <v>778</v>
      </c>
      <c r="D152" s="23">
        <v>1</v>
      </c>
      <c r="E152" s="11" t="str">
        <f t="shared" si="6"/>
        <v>物理化学</v>
      </c>
      <c r="F152" s="12" t="str">
        <f t="shared" si="7"/>
        <v>電子ブック</v>
      </c>
      <c r="G152" s="24" t="s">
        <v>779</v>
      </c>
      <c r="H152" s="25" t="s">
        <v>780</v>
      </c>
      <c r="I152" s="24" t="s">
        <v>773</v>
      </c>
      <c r="J152" s="25"/>
      <c r="K152" s="26" t="s">
        <v>781</v>
      </c>
      <c r="L152" s="26" t="s">
        <v>782</v>
      </c>
      <c r="M152" s="27"/>
      <c r="N152" s="27" t="s">
        <v>202</v>
      </c>
      <c r="O152" s="23">
        <v>2019</v>
      </c>
      <c r="P152" s="28">
        <v>9784759818475</v>
      </c>
      <c r="Q152" s="51"/>
      <c r="R152" s="25"/>
      <c r="S152" s="52" t="s">
        <v>751</v>
      </c>
      <c r="T152" s="53"/>
      <c r="U152" s="53"/>
      <c r="V152" s="54"/>
      <c r="W152" s="54"/>
      <c r="X152" s="54"/>
      <c r="Y152" s="54"/>
      <c r="Z152" s="54"/>
      <c r="AA152" s="54"/>
      <c r="AB152" s="54"/>
    </row>
    <row r="153" spans="1:28" s="55" customFormat="1" ht="12" customHeight="1" x14ac:dyDescent="0.15">
      <c r="A153" s="8"/>
      <c r="B153" s="9" t="s">
        <v>783</v>
      </c>
      <c r="C153" s="8" t="s">
        <v>784</v>
      </c>
      <c r="D153" s="23" t="s">
        <v>785</v>
      </c>
      <c r="E153" s="11" t="str">
        <f t="shared" si="6"/>
        <v>データ解析のための統計モデリング入門 : 一般化線形モデル・階層ベイズモデル・MCMC</v>
      </c>
      <c r="F153" s="12" t="str">
        <f t="shared" si="7"/>
        <v>電子ブック</v>
      </c>
      <c r="G153" s="24" t="s">
        <v>786</v>
      </c>
      <c r="H153" s="25" t="s">
        <v>787</v>
      </c>
      <c r="I153" s="24" t="s">
        <v>788</v>
      </c>
      <c r="J153" s="25"/>
      <c r="K153" s="26" t="s">
        <v>789</v>
      </c>
      <c r="L153" s="26" t="s">
        <v>790</v>
      </c>
      <c r="M153" s="27"/>
      <c r="N153" s="27" t="s">
        <v>333</v>
      </c>
      <c r="O153" s="23">
        <v>2012</v>
      </c>
      <c r="P153" s="28">
        <v>9784000069731</v>
      </c>
      <c r="Q153" s="51"/>
      <c r="R153" s="25"/>
      <c r="S153" s="52" t="s">
        <v>751</v>
      </c>
      <c r="T153" s="53"/>
      <c r="U153" s="53"/>
      <c r="V153" s="54"/>
      <c r="W153" s="54"/>
      <c r="X153" s="54"/>
      <c r="Y153" s="54"/>
      <c r="Z153" s="54"/>
      <c r="AA153" s="54"/>
      <c r="AB153" s="54"/>
    </row>
    <row r="154" spans="1:28" s="55" customFormat="1" ht="12" customHeight="1" x14ac:dyDescent="0.15">
      <c r="A154" s="8"/>
      <c r="B154" s="9" t="s">
        <v>791</v>
      </c>
      <c r="C154" s="8" t="s">
        <v>792</v>
      </c>
      <c r="D154" s="23" t="s">
        <v>785</v>
      </c>
      <c r="E154" s="11" t="str">
        <f t="shared" si="6"/>
        <v>StanとRでベイズ統計モデリング</v>
      </c>
      <c r="F154" s="12" t="str">
        <f t="shared" si="7"/>
        <v>電子ブック</v>
      </c>
      <c r="G154" s="24" t="s">
        <v>793</v>
      </c>
      <c r="H154" s="25" t="s">
        <v>794</v>
      </c>
      <c r="I154" s="24" t="s">
        <v>795</v>
      </c>
      <c r="J154" s="25"/>
      <c r="K154" s="26" t="s">
        <v>796</v>
      </c>
      <c r="L154" s="26" t="s">
        <v>797</v>
      </c>
      <c r="M154" s="27"/>
      <c r="N154" s="27" t="s">
        <v>798</v>
      </c>
      <c r="O154" s="23">
        <v>2016</v>
      </c>
      <c r="P154" s="28">
        <v>9784320112421</v>
      </c>
      <c r="Q154" s="51" t="s">
        <v>799</v>
      </c>
      <c r="R154" s="25"/>
      <c r="S154" s="52" t="s">
        <v>751</v>
      </c>
      <c r="T154" s="53"/>
      <c r="U154" s="53"/>
      <c r="V154" s="54"/>
      <c r="W154" s="54"/>
      <c r="X154" s="54"/>
      <c r="Y154" s="54"/>
      <c r="Z154" s="54"/>
      <c r="AA154" s="54"/>
      <c r="AB154" s="54"/>
    </row>
    <row r="155" spans="1:28" s="55" customFormat="1" ht="12" customHeight="1" x14ac:dyDescent="0.15">
      <c r="A155" s="8"/>
      <c r="B155" s="9" t="s">
        <v>223</v>
      </c>
      <c r="C155" s="8" t="s">
        <v>209</v>
      </c>
      <c r="D155" s="23" t="s">
        <v>785</v>
      </c>
      <c r="E155" s="11" t="str">
        <f t="shared" si="6"/>
        <v>大学改革を成功に導くキーワード30 : 「大学冬の時代」を生き抜くために</v>
      </c>
      <c r="F155" s="12" t="str">
        <f t="shared" si="7"/>
        <v>電子ブック</v>
      </c>
      <c r="G155" s="24" t="s">
        <v>800</v>
      </c>
      <c r="H155" s="25" t="s">
        <v>801</v>
      </c>
      <c r="I155" s="24" t="s">
        <v>802</v>
      </c>
      <c r="J155" s="25"/>
      <c r="K155" s="26" t="s">
        <v>803</v>
      </c>
      <c r="L155" s="26"/>
      <c r="M155" s="27"/>
      <c r="N155" s="27" t="s">
        <v>804</v>
      </c>
      <c r="O155" s="23">
        <v>2013</v>
      </c>
      <c r="P155" s="28">
        <v>9784761919610</v>
      </c>
      <c r="Q155" s="51"/>
      <c r="R155" s="25"/>
      <c r="S155" s="52" t="s">
        <v>751</v>
      </c>
      <c r="T155" s="53"/>
      <c r="U155" s="53"/>
      <c r="V155" s="54"/>
      <c r="W155" s="54"/>
      <c r="X155" s="54"/>
      <c r="Y155" s="54"/>
      <c r="Z155" s="54"/>
      <c r="AA155" s="54"/>
      <c r="AB155" s="54"/>
    </row>
    <row r="156" spans="1:28" s="55" customFormat="1" ht="12" customHeight="1" x14ac:dyDescent="0.15">
      <c r="A156" s="8"/>
      <c r="B156" s="9" t="s">
        <v>805</v>
      </c>
      <c r="C156" s="8" t="s">
        <v>806</v>
      </c>
      <c r="D156" s="23" t="s">
        <v>785</v>
      </c>
      <c r="E156" s="11" t="str">
        <f t="shared" si="6"/>
        <v>曲がった空間の幾何学 : 現代の科学を支える非ユークリッド幾何とは</v>
      </c>
      <c r="F156" s="12" t="str">
        <f t="shared" si="7"/>
        <v>電子ブック</v>
      </c>
      <c r="G156" s="24" t="s">
        <v>807</v>
      </c>
      <c r="H156" s="25" t="s">
        <v>808</v>
      </c>
      <c r="I156" s="24" t="s">
        <v>809</v>
      </c>
      <c r="J156" s="25"/>
      <c r="K156" s="26" t="s">
        <v>810</v>
      </c>
      <c r="L156" s="26" t="s">
        <v>811</v>
      </c>
      <c r="M156" s="27"/>
      <c r="N156" s="27" t="s">
        <v>758</v>
      </c>
      <c r="O156" s="23">
        <v>2017</v>
      </c>
      <c r="P156" s="28">
        <v>9784065020234</v>
      </c>
      <c r="Q156" s="51"/>
      <c r="R156" s="25"/>
      <c r="S156" s="52" t="s">
        <v>751</v>
      </c>
      <c r="T156" s="53"/>
      <c r="U156" s="53"/>
      <c r="V156" s="54"/>
      <c r="W156" s="54"/>
      <c r="X156" s="54"/>
      <c r="Y156" s="54"/>
      <c r="Z156" s="54"/>
      <c r="AA156" s="54"/>
      <c r="AB156" s="54"/>
    </row>
    <row r="157" spans="1:28" s="55" customFormat="1" ht="12" customHeight="1" x14ac:dyDescent="0.15">
      <c r="A157" s="8"/>
      <c r="B157" s="9" t="s">
        <v>812</v>
      </c>
      <c r="C157" s="8" t="s">
        <v>813</v>
      </c>
      <c r="D157" s="23" t="s">
        <v>785</v>
      </c>
      <c r="E157" s="11" t="str">
        <f t="shared" si="6"/>
        <v>老化はなぜ進むのか : 遺伝子レベルで解明された巧妙なメカニズム</v>
      </c>
      <c r="F157" s="12" t="str">
        <f t="shared" si="7"/>
        <v>電子ブック</v>
      </c>
      <c r="G157" s="24" t="s">
        <v>814</v>
      </c>
      <c r="H157" s="25" t="s">
        <v>815</v>
      </c>
      <c r="I157" s="24" t="s">
        <v>816</v>
      </c>
      <c r="J157" s="25"/>
      <c r="K157" s="26" t="s">
        <v>817</v>
      </c>
      <c r="L157" s="26" t="s">
        <v>818</v>
      </c>
      <c r="M157" s="27"/>
      <c r="N157" s="27" t="s">
        <v>758</v>
      </c>
      <c r="O157" s="23">
        <v>2009</v>
      </c>
      <c r="P157" s="28">
        <v>9784062576628</v>
      </c>
      <c r="Q157" s="51"/>
      <c r="R157" s="25"/>
      <c r="S157" s="52" t="s">
        <v>751</v>
      </c>
      <c r="T157" s="53"/>
      <c r="U157" s="53"/>
      <c r="V157" s="54"/>
      <c r="W157" s="54"/>
      <c r="X157" s="54"/>
      <c r="Y157" s="54"/>
      <c r="Z157" s="54"/>
      <c r="AA157" s="54"/>
      <c r="AB157" s="54"/>
    </row>
    <row r="158" spans="1:28" s="55" customFormat="1" ht="12" customHeight="1" x14ac:dyDescent="0.15">
      <c r="A158" s="8"/>
      <c r="B158" s="9" t="s">
        <v>819</v>
      </c>
      <c r="C158" s="8" t="s">
        <v>820</v>
      </c>
      <c r="D158" s="23" t="s">
        <v>785</v>
      </c>
      <c r="E158" s="11" t="str">
        <f t="shared" si="6"/>
        <v>日本の民俗信仰</v>
      </c>
      <c r="F158" s="12" t="str">
        <f t="shared" si="7"/>
        <v>電子ブック</v>
      </c>
      <c r="G158" s="24" t="s">
        <v>821</v>
      </c>
      <c r="H158" s="25" t="s">
        <v>822</v>
      </c>
      <c r="I158" s="24" t="s">
        <v>823</v>
      </c>
      <c r="J158" s="25"/>
      <c r="K158" s="26" t="s">
        <v>824</v>
      </c>
      <c r="L158" s="26"/>
      <c r="M158" s="27"/>
      <c r="N158" s="27" t="s">
        <v>825</v>
      </c>
      <c r="O158" s="23">
        <v>2009</v>
      </c>
      <c r="P158" s="28">
        <v>9784842914893</v>
      </c>
      <c r="Q158" s="51"/>
      <c r="R158" s="25"/>
      <c r="S158" s="52" t="s">
        <v>751</v>
      </c>
      <c r="T158" s="53"/>
      <c r="U158" s="53"/>
      <c r="V158" s="54"/>
      <c r="W158" s="54"/>
      <c r="X158" s="54"/>
      <c r="Y158" s="54"/>
      <c r="Z158" s="54"/>
      <c r="AA158" s="54"/>
      <c r="AB158" s="54"/>
    </row>
    <row r="159" spans="1:28" s="55" customFormat="1" ht="12" customHeight="1" x14ac:dyDescent="0.15">
      <c r="A159" s="8"/>
      <c r="B159" s="9" t="s">
        <v>220</v>
      </c>
      <c r="C159" s="8" t="s">
        <v>221</v>
      </c>
      <c r="D159" s="23" t="s">
        <v>826</v>
      </c>
      <c r="E159" s="11" t="str">
        <f t="shared" si="6"/>
        <v>これからレポート・卒論を書く若者のために</v>
      </c>
      <c r="F159" s="12" t="str">
        <f t="shared" si="7"/>
        <v>電子ブック</v>
      </c>
      <c r="G159" s="24" t="s">
        <v>827</v>
      </c>
      <c r="H159" s="25" t="s">
        <v>828</v>
      </c>
      <c r="I159" s="24" t="s">
        <v>829</v>
      </c>
      <c r="J159" s="25"/>
      <c r="K159" s="26" t="s">
        <v>830</v>
      </c>
      <c r="L159" s="26"/>
      <c r="M159" s="27" t="s">
        <v>23</v>
      </c>
      <c r="N159" s="27" t="s">
        <v>798</v>
      </c>
      <c r="O159" s="23">
        <v>2017</v>
      </c>
      <c r="P159" s="28">
        <v>9784320005983</v>
      </c>
      <c r="Q159" s="51" t="s">
        <v>831</v>
      </c>
      <c r="R159" s="25"/>
      <c r="S159" s="52" t="s">
        <v>751</v>
      </c>
      <c r="T159" s="53"/>
      <c r="U159" s="53"/>
      <c r="V159" s="54"/>
      <c r="W159" s="54"/>
      <c r="X159" s="54"/>
      <c r="Y159" s="54"/>
      <c r="Z159" s="54"/>
      <c r="AA159" s="54"/>
      <c r="AB159" s="54"/>
    </row>
    <row r="160" spans="1:28" s="55" customFormat="1" ht="12" customHeight="1" x14ac:dyDescent="0.15">
      <c r="A160" s="8"/>
      <c r="B160" s="9" t="s">
        <v>220</v>
      </c>
      <c r="C160" s="8" t="s">
        <v>221</v>
      </c>
      <c r="D160" s="23" t="s">
        <v>826</v>
      </c>
      <c r="E160" s="11" t="str">
        <f>HYPERLINK("https://tohoku.repo.nii.ac.jp/index.php?action=pages_view_main&amp;active_action=repository_view_main_item_snippet&amp;index_id=206&amp;pn=1&amp;count=50&amp;order=16&amp;lang=japanese&amp;page_id=33&amp;block_id=38",I160)</f>
        <v>「レポート力」アップのための情報探索入門</v>
      </c>
      <c r="F160" s="12" t="str">
        <f t="shared" si="7"/>
        <v>電子ブック</v>
      </c>
      <c r="G160" s="24"/>
      <c r="H160" s="25" t="s">
        <v>832</v>
      </c>
      <c r="I160" s="24" t="s">
        <v>833</v>
      </c>
      <c r="J160" s="25"/>
      <c r="K160" s="26"/>
      <c r="L160" s="26"/>
      <c r="M160" s="27"/>
      <c r="N160" s="27" t="s">
        <v>834</v>
      </c>
      <c r="O160" s="23">
        <v>2014</v>
      </c>
      <c r="P160" s="28"/>
      <c r="Q160" s="51"/>
      <c r="R160" s="25" t="s">
        <v>835</v>
      </c>
      <c r="S160" s="52" t="s">
        <v>751</v>
      </c>
      <c r="T160" s="53"/>
      <c r="U160" s="53"/>
      <c r="V160" s="54"/>
      <c r="W160" s="54"/>
      <c r="X160" s="54"/>
      <c r="Y160" s="54"/>
      <c r="Z160" s="54"/>
      <c r="AA160" s="54"/>
      <c r="AB160" s="54"/>
    </row>
    <row r="161" spans="1:28" s="55" customFormat="1" ht="12" customHeight="1" x14ac:dyDescent="0.15">
      <c r="A161" s="8"/>
      <c r="B161" s="9" t="s">
        <v>836</v>
      </c>
      <c r="C161" s="8" t="s">
        <v>837</v>
      </c>
      <c r="D161" s="23">
        <v>2</v>
      </c>
      <c r="E161" s="11" t="str">
        <f t="shared" si="6"/>
        <v>新しい教育通義</v>
      </c>
      <c r="F161" s="12" t="str">
        <f t="shared" si="7"/>
        <v>電子ブック</v>
      </c>
      <c r="G161" s="24" t="s">
        <v>838</v>
      </c>
      <c r="H161" s="25" t="s">
        <v>839</v>
      </c>
      <c r="I161" s="24" t="s">
        <v>840</v>
      </c>
      <c r="J161" s="25"/>
      <c r="K161" s="26" t="s">
        <v>841</v>
      </c>
      <c r="L161" s="26"/>
      <c r="M161" s="27"/>
      <c r="N161" s="27" t="s">
        <v>842</v>
      </c>
      <c r="O161" s="23">
        <v>2018</v>
      </c>
      <c r="P161" s="28">
        <v>9784864630719</v>
      </c>
      <c r="Q161" s="51"/>
      <c r="R161" s="25"/>
      <c r="S161" s="52" t="s">
        <v>751</v>
      </c>
      <c r="T161" s="53"/>
      <c r="U161" s="53"/>
      <c r="V161" s="54"/>
      <c r="W161" s="54"/>
      <c r="X161" s="54"/>
      <c r="Y161" s="54"/>
      <c r="Z161" s="54"/>
      <c r="AA161" s="54"/>
      <c r="AB161" s="54"/>
    </row>
    <row r="162" spans="1:28" s="19" customFormat="1" ht="12" customHeight="1" x14ac:dyDescent="0.15">
      <c r="A162" s="8"/>
      <c r="B162" s="9" t="s">
        <v>70</v>
      </c>
      <c r="C162" s="8" t="s">
        <v>843</v>
      </c>
      <c r="D162" s="23" t="s">
        <v>158</v>
      </c>
      <c r="E162" s="11" t="str">
        <f t="shared" si="6"/>
        <v>談話 ; 待遇表現</v>
      </c>
      <c r="F162" s="12" t="str">
        <f t="shared" si="7"/>
        <v>電子ブック</v>
      </c>
      <c r="G162" s="24" t="s">
        <v>844</v>
      </c>
      <c r="H162" s="25" t="s">
        <v>845</v>
      </c>
      <c r="I162" s="24" t="s">
        <v>846</v>
      </c>
      <c r="J162" s="25"/>
      <c r="K162" s="26" t="s">
        <v>847</v>
      </c>
      <c r="L162" s="26" t="s">
        <v>848</v>
      </c>
      <c r="M162" s="14"/>
      <c r="N162" s="27" t="s">
        <v>849</v>
      </c>
      <c r="O162" s="23">
        <v>2009</v>
      </c>
      <c r="P162" s="28">
        <v>9784874244456</v>
      </c>
      <c r="Q162" s="10"/>
      <c r="R162" s="8"/>
      <c r="S162" s="19" t="s">
        <v>850</v>
      </c>
      <c r="V162" s="17"/>
      <c r="W162" s="17"/>
      <c r="X162" s="17"/>
      <c r="Y162" s="17"/>
      <c r="Z162" s="17"/>
      <c r="AA162" s="17"/>
      <c r="AB162" s="17"/>
    </row>
    <row r="163" spans="1:28" s="19" customFormat="1" ht="12" customHeight="1" x14ac:dyDescent="0.15">
      <c r="A163" s="8"/>
      <c r="B163" s="9" t="s">
        <v>851</v>
      </c>
      <c r="C163" s="8" t="s">
        <v>852</v>
      </c>
      <c r="D163" s="23" t="s">
        <v>158</v>
      </c>
      <c r="E163" s="11" t="str">
        <f t="shared" si="6"/>
        <v>原発震災と避難 : 原子力政策の転換は可能か</v>
      </c>
      <c r="F163" s="12" t="str">
        <f t="shared" si="7"/>
        <v>電子ブック</v>
      </c>
      <c r="G163" s="24" t="s">
        <v>853</v>
      </c>
      <c r="H163" s="8" t="s">
        <v>854</v>
      </c>
      <c r="I163" s="24" t="s">
        <v>855</v>
      </c>
      <c r="J163" s="25"/>
      <c r="K163" s="26" t="s">
        <v>856</v>
      </c>
      <c r="L163" s="26" t="s">
        <v>857</v>
      </c>
      <c r="M163" s="14"/>
      <c r="N163" s="27" t="s">
        <v>486</v>
      </c>
      <c r="O163" s="23">
        <v>2017</v>
      </c>
      <c r="P163" s="28">
        <v>9784641174337</v>
      </c>
      <c r="Q163" s="10"/>
      <c r="R163" s="8"/>
      <c r="S163" s="19" t="s">
        <v>850</v>
      </c>
      <c r="V163" s="17"/>
      <c r="W163" s="17"/>
      <c r="X163" s="17"/>
      <c r="Y163" s="17"/>
      <c r="Z163" s="17"/>
      <c r="AA163" s="17"/>
      <c r="AB163" s="17"/>
    </row>
    <row r="164" spans="1:28" s="19" customFormat="1" ht="12" customHeight="1" x14ac:dyDescent="0.15">
      <c r="A164" s="8"/>
      <c r="B164" s="9" t="s">
        <v>70</v>
      </c>
      <c r="C164" s="8" t="s">
        <v>71</v>
      </c>
      <c r="D164" s="51" t="s">
        <v>858</v>
      </c>
      <c r="E164" s="11" t="str">
        <f t="shared" si="6"/>
        <v>目でみるERと麻酔</v>
      </c>
      <c r="F164" s="12" t="str">
        <f t="shared" si="7"/>
        <v>電子ブック</v>
      </c>
      <c r="G164" s="24" t="s">
        <v>859</v>
      </c>
      <c r="H164" s="25" t="s">
        <v>860</v>
      </c>
      <c r="I164" s="24" t="s">
        <v>861</v>
      </c>
      <c r="J164" s="25"/>
      <c r="K164" s="26" t="s">
        <v>862</v>
      </c>
      <c r="L164" s="9"/>
      <c r="M164" s="14"/>
      <c r="N164" s="27" t="s">
        <v>863</v>
      </c>
      <c r="O164" s="23">
        <v>2017</v>
      </c>
      <c r="P164" s="28">
        <v>9784830628443</v>
      </c>
      <c r="Q164" s="10"/>
      <c r="R164" s="8"/>
      <c r="S164" s="19" t="s">
        <v>850</v>
      </c>
      <c r="V164" s="17"/>
      <c r="W164" s="17"/>
      <c r="X164" s="17"/>
      <c r="Y164" s="17"/>
      <c r="Z164" s="17"/>
      <c r="AA164" s="17"/>
      <c r="AB164" s="17"/>
    </row>
    <row r="165" spans="1:28" s="19" customFormat="1" ht="24" x14ac:dyDescent="0.15">
      <c r="A165" s="8"/>
      <c r="B165" s="9" t="s">
        <v>864</v>
      </c>
      <c r="C165" s="8" t="s">
        <v>865</v>
      </c>
      <c r="D165" s="10">
        <v>1</v>
      </c>
      <c r="E165" s="11" t="str">
        <f t="shared" si="6"/>
        <v>コンピュテーショナル・シンキング</v>
      </c>
      <c r="F165" s="12" t="str">
        <f t="shared" si="7"/>
        <v>電子ブック</v>
      </c>
      <c r="G165" s="13" t="s">
        <v>866</v>
      </c>
      <c r="H165" s="8" t="s">
        <v>867</v>
      </c>
      <c r="I165" s="13" t="s">
        <v>868</v>
      </c>
      <c r="J165" s="8"/>
      <c r="K165" s="9" t="s">
        <v>869</v>
      </c>
      <c r="L165" s="9"/>
      <c r="M165" s="14"/>
      <c r="N165" s="14" t="s">
        <v>870</v>
      </c>
      <c r="O165" s="10">
        <v>2016</v>
      </c>
      <c r="P165" s="15">
        <v>9784320123984</v>
      </c>
      <c r="Q165" s="20" t="s">
        <v>871</v>
      </c>
      <c r="R165" s="8" t="s">
        <v>872</v>
      </c>
      <c r="V165" s="17"/>
      <c r="W165" s="17"/>
      <c r="X165" s="17"/>
      <c r="Y165" s="17"/>
      <c r="Z165" s="17"/>
      <c r="AA165" s="17"/>
      <c r="AB165" s="17"/>
    </row>
    <row r="166" spans="1:28" s="19" customFormat="1" ht="24" x14ac:dyDescent="0.15">
      <c r="A166" s="8"/>
      <c r="B166" s="9" t="s">
        <v>873</v>
      </c>
      <c r="C166" s="8" t="s">
        <v>874</v>
      </c>
      <c r="D166" s="10">
        <v>1</v>
      </c>
      <c r="E166" s="11" t="str">
        <f t="shared" si="6"/>
        <v>コンピュテーショナル・シンキング</v>
      </c>
      <c r="F166" s="12" t="str">
        <f t="shared" si="7"/>
        <v>電子ブック</v>
      </c>
      <c r="G166" s="13" t="s">
        <v>866</v>
      </c>
      <c r="H166" s="8" t="s">
        <v>867</v>
      </c>
      <c r="I166" s="13" t="s">
        <v>875</v>
      </c>
      <c r="J166" s="8"/>
      <c r="K166" s="9" t="s">
        <v>869</v>
      </c>
      <c r="L166" s="9"/>
      <c r="M166" s="14"/>
      <c r="N166" s="14" t="s">
        <v>870</v>
      </c>
      <c r="O166" s="10">
        <v>2016</v>
      </c>
      <c r="P166" s="15">
        <v>9784320123984</v>
      </c>
      <c r="Q166" s="20" t="s">
        <v>876</v>
      </c>
      <c r="R166" s="8" t="s">
        <v>872</v>
      </c>
      <c r="V166" s="17"/>
      <c r="W166" s="17"/>
      <c r="X166" s="17"/>
      <c r="Y166" s="17"/>
      <c r="Z166" s="17"/>
      <c r="AA166" s="17"/>
      <c r="AB166" s="17"/>
    </row>
    <row r="167" spans="1:28" s="19" customFormat="1" ht="24" x14ac:dyDescent="0.15">
      <c r="A167" s="8"/>
      <c r="B167" s="9" t="s">
        <v>864</v>
      </c>
      <c r="C167" s="8" t="s">
        <v>877</v>
      </c>
      <c r="D167" s="10">
        <v>1</v>
      </c>
      <c r="E167" s="11" t="str">
        <f t="shared" si="6"/>
        <v>コンピュテーショナル・シンキング</v>
      </c>
      <c r="F167" s="12" t="str">
        <f t="shared" si="7"/>
        <v>電子ブック</v>
      </c>
      <c r="G167" s="13" t="s">
        <v>866</v>
      </c>
      <c r="H167" s="8" t="s">
        <v>867</v>
      </c>
      <c r="I167" s="13" t="s">
        <v>878</v>
      </c>
      <c r="J167" s="8"/>
      <c r="K167" s="9" t="s">
        <v>869</v>
      </c>
      <c r="L167" s="9"/>
      <c r="M167" s="14"/>
      <c r="N167" s="14" t="s">
        <v>870</v>
      </c>
      <c r="O167" s="10">
        <v>2016</v>
      </c>
      <c r="P167" s="15">
        <v>9784320123984</v>
      </c>
      <c r="Q167" s="20" t="s">
        <v>879</v>
      </c>
      <c r="R167" s="8" t="s">
        <v>872</v>
      </c>
      <c r="V167" s="17"/>
      <c r="W167" s="17"/>
      <c r="X167" s="17"/>
      <c r="Y167" s="17"/>
      <c r="Z167" s="17"/>
      <c r="AA167" s="17"/>
      <c r="AB167" s="17"/>
    </row>
    <row r="168" spans="1:28" s="19" customFormat="1" ht="24" x14ac:dyDescent="0.15">
      <c r="A168" s="8"/>
      <c r="B168" s="9" t="s">
        <v>873</v>
      </c>
      <c r="C168" s="8" t="s">
        <v>880</v>
      </c>
      <c r="D168" s="10">
        <v>1</v>
      </c>
      <c r="E168" s="11" t="str">
        <f t="shared" si="6"/>
        <v>コンピュテーショナル・シンキング</v>
      </c>
      <c r="F168" s="12" t="str">
        <f t="shared" si="7"/>
        <v>電子ブック</v>
      </c>
      <c r="G168" s="13" t="s">
        <v>866</v>
      </c>
      <c r="H168" s="8" t="s">
        <v>867</v>
      </c>
      <c r="I168" s="13" t="s">
        <v>868</v>
      </c>
      <c r="J168" s="8"/>
      <c r="K168" s="9" t="s">
        <v>869</v>
      </c>
      <c r="L168" s="9"/>
      <c r="M168" s="14"/>
      <c r="N168" s="14" t="s">
        <v>870</v>
      </c>
      <c r="O168" s="10">
        <v>2016</v>
      </c>
      <c r="P168" s="15">
        <v>9784320123984</v>
      </c>
      <c r="Q168" s="20" t="s">
        <v>871</v>
      </c>
      <c r="R168" s="8" t="s">
        <v>872</v>
      </c>
      <c r="V168" s="17"/>
      <c r="W168" s="17"/>
      <c r="X168" s="17"/>
      <c r="Y168" s="17"/>
      <c r="Z168" s="17"/>
      <c r="AA168" s="17"/>
      <c r="AB168" s="17"/>
    </row>
    <row r="169" spans="1:28" s="19" customFormat="1" ht="24" x14ac:dyDescent="0.15">
      <c r="A169" s="8"/>
      <c r="B169" s="9" t="s">
        <v>873</v>
      </c>
      <c r="C169" s="8" t="s">
        <v>881</v>
      </c>
      <c r="D169" s="10">
        <v>1</v>
      </c>
      <c r="E169" s="11" t="str">
        <f t="shared" si="6"/>
        <v>コンピュテーショナル・シンキング</v>
      </c>
      <c r="F169" s="12" t="str">
        <f t="shared" si="7"/>
        <v>電子ブック</v>
      </c>
      <c r="G169" s="13" t="s">
        <v>866</v>
      </c>
      <c r="H169" s="8" t="s">
        <v>867</v>
      </c>
      <c r="I169" s="13" t="s">
        <v>868</v>
      </c>
      <c r="J169" s="8"/>
      <c r="K169" s="9" t="s">
        <v>869</v>
      </c>
      <c r="L169" s="9"/>
      <c r="M169" s="14"/>
      <c r="N169" s="14" t="s">
        <v>870</v>
      </c>
      <c r="O169" s="10">
        <v>2016</v>
      </c>
      <c r="P169" s="15">
        <v>9784320123984</v>
      </c>
      <c r="Q169" s="20" t="s">
        <v>882</v>
      </c>
      <c r="R169" s="8" t="s">
        <v>872</v>
      </c>
      <c r="V169" s="17"/>
      <c r="W169" s="17"/>
      <c r="X169" s="17"/>
      <c r="Y169" s="17"/>
      <c r="Z169" s="17"/>
      <c r="AA169" s="17"/>
      <c r="AB169" s="17"/>
    </row>
    <row r="170" spans="1:28" s="19" customFormat="1" ht="24" x14ac:dyDescent="0.15">
      <c r="A170" s="8"/>
      <c r="B170" s="9" t="s">
        <v>864</v>
      </c>
      <c r="C170" s="8" t="s">
        <v>883</v>
      </c>
      <c r="D170" s="10">
        <v>1</v>
      </c>
      <c r="E170" s="11" t="str">
        <f t="shared" si="6"/>
        <v>コンピュテーショナル・シンキング</v>
      </c>
      <c r="F170" s="12" t="str">
        <f t="shared" si="7"/>
        <v>電子ブック</v>
      </c>
      <c r="G170" s="13" t="s">
        <v>866</v>
      </c>
      <c r="H170" s="8" t="s">
        <v>867</v>
      </c>
      <c r="I170" s="13" t="s">
        <v>868</v>
      </c>
      <c r="J170" s="8"/>
      <c r="K170" s="9" t="s">
        <v>869</v>
      </c>
      <c r="L170" s="9"/>
      <c r="M170" s="14"/>
      <c r="N170" s="14" t="s">
        <v>870</v>
      </c>
      <c r="O170" s="10">
        <v>2016</v>
      </c>
      <c r="P170" s="15">
        <v>9784320123984</v>
      </c>
      <c r="Q170" s="20" t="s">
        <v>884</v>
      </c>
      <c r="R170" s="8" t="s">
        <v>872</v>
      </c>
      <c r="V170" s="17"/>
      <c r="W170" s="17"/>
      <c r="X170" s="17"/>
      <c r="Y170" s="17"/>
      <c r="Z170" s="17"/>
      <c r="AA170" s="17"/>
      <c r="AB170" s="17"/>
    </row>
    <row r="171" spans="1:28" s="19" customFormat="1" ht="24" x14ac:dyDescent="0.15">
      <c r="A171" s="8"/>
      <c r="B171" s="9" t="s">
        <v>873</v>
      </c>
      <c r="C171" s="8" t="s">
        <v>885</v>
      </c>
      <c r="D171" s="10">
        <v>1</v>
      </c>
      <c r="E171" s="11" t="str">
        <f t="shared" si="6"/>
        <v>コンピュテーショナル・シンキング</v>
      </c>
      <c r="F171" s="12" t="str">
        <f t="shared" si="7"/>
        <v>電子ブック</v>
      </c>
      <c r="G171" s="13" t="s">
        <v>866</v>
      </c>
      <c r="H171" s="8" t="s">
        <v>867</v>
      </c>
      <c r="I171" s="13" t="s">
        <v>875</v>
      </c>
      <c r="J171" s="8"/>
      <c r="K171" s="9" t="s">
        <v>869</v>
      </c>
      <c r="L171" s="9"/>
      <c r="M171" s="14"/>
      <c r="N171" s="14" t="s">
        <v>870</v>
      </c>
      <c r="O171" s="10">
        <v>2016</v>
      </c>
      <c r="P171" s="15">
        <v>9784320123984</v>
      </c>
      <c r="Q171" s="20" t="s">
        <v>871</v>
      </c>
      <c r="R171" s="8" t="s">
        <v>872</v>
      </c>
      <c r="V171" s="17"/>
      <c r="W171" s="17"/>
      <c r="X171" s="17"/>
      <c r="Y171" s="17"/>
      <c r="Z171" s="17"/>
      <c r="AA171" s="17"/>
      <c r="AB171" s="17"/>
    </row>
    <row r="172" spans="1:28" s="19" customFormat="1" ht="24" x14ac:dyDescent="0.15">
      <c r="A172" s="8"/>
      <c r="B172" s="9" t="s">
        <v>864</v>
      </c>
      <c r="C172" s="8" t="s">
        <v>886</v>
      </c>
      <c r="D172" s="10">
        <v>1</v>
      </c>
      <c r="E172" s="11" t="str">
        <f t="shared" si="6"/>
        <v>コンピュテーショナル・シンキング</v>
      </c>
      <c r="F172" s="12" t="str">
        <f t="shared" si="7"/>
        <v>電子ブック</v>
      </c>
      <c r="G172" s="13" t="s">
        <v>866</v>
      </c>
      <c r="H172" s="8" t="s">
        <v>867</v>
      </c>
      <c r="I172" s="13" t="s">
        <v>868</v>
      </c>
      <c r="J172" s="8"/>
      <c r="K172" s="9" t="s">
        <v>869</v>
      </c>
      <c r="L172" s="9"/>
      <c r="M172" s="14"/>
      <c r="N172" s="14" t="s">
        <v>870</v>
      </c>
      <c r="O172" s="10">
        <v>2016</v>
      </c>
      <c r="P172" s="15">
        <v>9784320123984</v>
      </c>
      <c r="Q172" s="20" t="s">
        <v>887</v>
      </c>
      <c r="R172" s="8" t="s">
        <v>872</v>
      </c>
      <c r="V172" s="17"/>
      <c r="W172" s="17"/>
      <c r="X172" s="17"/>
      <c r="Y172" s="17"/>
      <c r="Z172" s="17"/>
      <c r="AA172" s="17"/>
      <c r="AB172" s="17"/>
    </row>
    <row r="173" spans="1:28" s="19" customFormat="1" ht="24" x14ac:dyDescent="0.15">
      <c r="A173" s="8"/>
      <c r="B173" s="9" t="s">
        <v>888</v>
      </c>
      <c r="C173" s="8" t="s">
        <v>889</v>
      </c>
      <c r="D173" s="10">
        <v>1</v>
      </c>
      <c r="E173" s="11" t="str">
        <f t="shared" si="6"/>
        <v>コンピュテーショナル・シンキング</v>
      </c>
      <c r="F173" s="12" t="str">
        <f t="shared" si="7"/>
        <v>電子ブック</v>
      </c>
      <c r="G173" s="13" t="s">
        <v>866</v>
      </c>
      <c r="H173" s="8" t="s">
        <v>867</v>
      </c>
      <c r="I173" s="13" t="s">
        <v>868</v>
      </c>
      <c r="J173" s="8"/>
      <c r="K173" s="9" t="s">
        <v>869</v>
      </c>
      <c r="L173" s="9"/>
      <c r="M173" s="14"/>
      <c r="N173" s="14" t="s">
        <v>870</v>
      </c>
      <c r="O173" s="10">
        <v>2016</v>
      </c>
      <c r="P173" s="15">
        <v>9784320123984</v>
      </c>
      <c r="Q173" s="20" t="s">
        <v>887</v>
      </c>
      <c r="R173" s="8" t="s">
        <v>872</v>
      </c>
      <c r="V173" s="17"/>
      <c r="W173" s="17"/>
      <c r="X173" s="17"/>
      <c r="Y173" s="17"/>
      <c r="Z173" s="17"/>
      <c r="AA173" s="17"/>
      <c r="AB173" s="17"/>
    </row>
    <row r="174" spans="1:28" s="19" customFormat="1" ht="24" x14ac:dyDescent="0.15">
      <c r="A174" s="8"/>
      <c r="B174" s="9" t="s">
        <v>888</v>
      </c>
      <c r="C174" s="8" t="s">
        <v>890</v>
      </c>
      <c r="D174" s="10">
        <v>1</v>
      </c>
      <c r="E174" s="11" t="str">
        <f t="shared" si="6"/>
        <v>コンピュテーショナル・シンキング</v>
      </c>
      <c r="F174" s="12" t="str">
        <f t="shared" si="7"/>
        <v>電子ブック</v>
      </c>
      <c r="G174" s="13" t="s">
        <v>866</v>
      </c>
      <c r="H174" s="8" t="s">
        <v>867</v>
      </c>
      <c r="I174" s="13" t="s">
        <v>868</v>
      </c>
      <c r="J174" s="8"/>
      <c r="K174" s="9" t="s">
        <v>869</v>
      </c>
      <c r="L174" s="9"/>
      <c r="M174" s="14"/>
      <c r="N174" s="14" t="s">
        <v>870</v>
      </c>
      <c r="O174" s="10">
        <v>2016</v>
      </c>
      <c r="P174" s="15">
        <v>9784320123984</v>
      </c>
      <c r="Q174" s="20" t="s">
        <v>871</v>
      </c>
      <c r="R174" s="8" t="s">
        <v>872</v>
      </c>
      <c r="V174" s="17"/>
      <c r="W174" s="17"/>
      <c r="X174" s="17"/>
      <c r="Y174" s="17"/>
      <c r="Z174" s="17"/>
      <c r="AA174" s="17"/>
      <c r="AB174" s="17"/>
    </row>
    <row r="175" spans="1:28" s="19" customFormat="1" ht="24" x14ac:dyDescent="0.15">
      <c r="A175" s="8"/>
      <c r="B175" s="9" t="s">
        <v>888</v>
      </c>
      <c r="C175" s="8" t="s">
        <v>891</v>
      </c>
      <c r="D175" s="10">
        <v>1</v>
      </c>
      <c r="E175" s="11" t="str">
        <f t="shared" si="6"/>
        <v>コンピュテーショナル・シンキング</v>
      </c>
      <c r="F175" s="12" t="str">
        <f t="shared" si="7"/>
        <v>電子ブック</v>
      </c>
      <c r="G175" s="13" t="s">
        <v>866</v>
      </c>
      <c r="H175" s="8" t="s">
        <v>867</v>
      </c>
      <c r="I175" s="13" t="s">
        <v>875</v>
      </c>
      <c r="J175" s="8"/>
      <c r="K175" s="9" t="s">
        <v>869</v>
      </c>
      <c r="L175" s="9"/>
      <c r="M175" s="14"/>
      <c r="N175" s="14" t="s">
        <v>870</v>
      </c>
      <c r="O175" s="10">
        <v>2016</v>
      </c>
      <c r="P175" s="15">
        <v>9784320123984</v>
      </c>
      <c r="Q175" s="20" t="s">
        <v>876</v>
      </c>
      <c r="R175" s="8" t="s">
        <v>872</v>
      </c>
      <c r="V175" s="17"/>
      <c r="W175" s="17"/>
      <c r="X175" s="17"/>
      <c r="Y175" s="17"/>
      <c r="Z175" s="17"/>
      <c r="AA175" s="17"/>
      <c r="AB175" s="17"/>
    </row>
    <row r="176" spans="1:28" s="19" customFormat="1" ht="24" x14ac:dyDescent="0.15">
      <c r="A176" s="8"/>
      <c r="B176" s="9" t="s">
        <v>892</v>
      </c>
      <c r="C176" s="8" t="s">
        <v>893</v>
      </c>
      <c r="D176" s="10">
        <v>1</v>
      </c>
      <c r="E176" s="11" t="str">
        <f t="shared" si="6"/>
        <v>コンピュテーショナル・シンキング</v>
      </c>
      <c r="F176" s="12" t="str">
        <f t="shared" si="7"/>
        <v>電子ブック</v>
      </c>
      <c r="G176" s="13" t="s">
        <v>866</v>
      </c>
      <c r="H176" s="8" t="s">
        <v>867</v>
      </c>
      <c r="I176" s="13" t="s">
        <v>894</v>
      </c>
      <c r="J176" s="8"/>
      <c r="K176" s="9" t="s">
        <v>869</v>
      </c>
      <c r="L176" s="9"/>
      <c r="M176" s="14"/>
      <c r="N176" s="14" t="s">
        <v>870</v>
      </c>
      <c r="O176" s="10">
        <v>2016</v>
      </c>
      <c r="P176" s="15">
        <v>9784320123984</v>
      </c>
      <c r="Q176" s="20" t="s">
        <v>871</v>
      </c>
      <c r="R176" s="8" t="s">
        <v>872</v>
      </c>
      <c r="V176" s="17"/>
      <c r="W176" s="17"/>
      <c r="X176" s="17"/>
      <c r="Y176" s="17"/>
      <c r="Z176" s="17"/>
      <c r="AA176" s="17"/>
      <c r="AB176" s="17"/>
    </row>
    <row r="177" spans="1:28" s="19" customFormat="1" ht="24" x14ac:dyDescent="0.15">
      <c r="A177" s="8"/>
      <c r="B177" s="9" t="s">
        <v>892</v>
      </c>
      <c r="C177" s="8" t="s">
        <v>895</v>
      </c>
      <c r="D177" s="10">
        <v>1</v>
      </c>
      <c r="E177" s="11" t="str">
        <f t="shared" si="6"/>
        <v>コンピュテーショナル・シンキング</v>
      </c>
      <c r="F177" s="12" t="str">
        <f t="shared" si="7"/>
        <v>電子ブック</v>
      </c>
      <c r="G177" s="13" t="s">
        <v>866</v>
      </c>
      <c r="H177" s="8" t="s">
        <v>867</v>
      </c>
      <c r="I177" s="13" t="s">
        <v>875</v>
      </c>
      <c r="J177" s="8"/>
      <c r="K177" s="9" t="s">
        <v>869</v>
      </c>
      <c r="L177" s="9"/>
      <c r="M177" s="14"/>
      <c r="N177" s="14" t="s">
        <v>870</v>
      </c>
      <c r="O177" s="10">
        <v>2016</v>
      </c>
      <c r="P177" s="15">
        <v>9784320123984</v>
      </c>
      <c r="Q177" s="20" t="s">
        <v>871</v>
      </c>
      <c r="R177" s="8" t="s">
        <v>872</v>
      </c>
      <c r="V177" s="17"/>
      <c r="W177" s="17"/>
      <c r="X177" s="17"/>
      <c r="Y177" s="17"/>
      <c r="Z177" s="17"/>
      <c r="AA177" s="17"/>
      <c r="AB177" s="17"/>
    </row>
    <row r="178" spans="1:28" s="19" customFormat="1" ht="24" x14ac:dyDescent="0.15">
      <c r="A178" s="8"/>
      <c r="B178" s="9" t="s">
        <v>896</v>
      </c>
      <c r="C178" s="8" t="s">
        <v>897</v>
      </c>
      <c r="D178" s="10">
        <v>1</v>
      </c>
      <c r="E178" s="11" t="str">
        <f t="shared" si="6"/>
        <v>コンピュテーショナル・シンキング</v>
      </c>
      <c r="F178" s="12" t="str">
        <f t="shared" si="7"/>
        <v>電子ブック</v>
      </c>
      <c r="G178" s="13" t="s">
        <v>866</v>
      </c>
      <c r="H178" s="8" t="s">
        <v>867</v>
      </c>
      <c r="I178" s="13" t="s">
        <v>894</v>
      </c>
      <c r="J178" s="8"/>
      <c r="K178" s="9" t="s">
        <v>869</v>
      </c>
      <c r="L178" s="9"/>
      <c r="M178" s="14"/>
      <c r="N178" s="14" t="s">
        <v>870</v>
      </c>
      <c r="O178" s="10">
        <v>2016</v>
      </c>
      <c r="P178" s="15">
        <v>9784320123984</v>
      </c>
      <c r="Q178" s="20" t="s">
        <v>887</v>
      </c>
      <c r="R178" s="8" t="s">
        <v>872</v>
      </c>
      <c r="V178" s="17"/>
      <c r="W178" s="17"/>
      <c r="X178" s="17"/>
      <c r="Y178" s="17"/>
      <c r="Z178" s="17"/>
      <c r="AA178" s="17"/>
      <c r="AB178" s="17"/>
    </row>
    <row r="179" spans="1:28" s="19" customFormat="1" ht="24" x14ac:dyDescent="0.15">
      <c r="A179" s="8"/>
      <c r="B179" s="9" t="s">
        <v>892</v>
      </c>
      <c r="C179" s="8" t="s">
        <v>898</v>
      </c>
      <c r="D179" s="10">
        <v>1</v>
      </c>
      <c r="E179" s="11" t="str">
        <f t="shared" si="6"/>
        <v>コンピュテーショナル・シンキング</v>
      </c>
      <c r="F179" s="12" t="str">
        <f t="shared" si="7"/>
        <v>電子ブック</v>
      </c>
      <c r="G179" s="13" t="s">
        <v>866</v>
      </c>
      <c r="H179" s="8" t="s">
        <v>867</v>
      </c>
      <c r="I179" s="13" t="s">
        <v>894</v>
      </c>
      <c r="J179" s="8"/>
      <c r="K179" s="9" t="s">
        <v>869</v>
      </c>
      <c r="L179" s="9"/>
      <c r="M179" s="14"/>
      <c r="N179" s="14" t="s">
        <v>870</v>
      </c>
      <c r="O179" s="10">
        <v>2016</v>
      </c>
      <c r="P179" s="15">
        <v>9784320123984</v>
      </c>
      <c r="Q179" s="20" t="s">
        <v>879</v>
      </c>
      <c r="R179" s="8" t="s">
        <v>872</v>
      </c>
      <c r="V179" s="17"/>
      <c r="W179" s="17"/>
      <c r="X179" s="17"/>
      <c r="Y179" s="17"/>
      <c r="Z179" s="17"/>
      <c r="AA179" s="17"/>
      <c r="AB179" s="17"/>
    </row>
  </sheetData>
  <autoFilter ref="A1:U179"/>
  <phoneticPr fontId="2"/>
  <conditionalFormatting sqref="G8">
    <cfRule type="duplicateValues" dxfId="155" priority="153"/>
  </conditionalFormatting>
  <conditionalFormatting sqref="P8">
    <cfRule type="duplicateValues" dxfId="154" priority="154"/>
  </conditionalFormatting>
  <conditionalFormatting sqref="G10">
    <cfRule type="duplicateValues" dxfId="153" priority="151"/>
  </conditionalFormatting>
  <conditionalFormatting sqref="P10">
    <cfRule type="duplicateValues" dxfId="152" priority="152"/>
  </conditionalFormatting>
  <conditionalFormatting sqref="G21">
    <cfRule type="duplicateValues" dxfId="151" priority="149"/>
  </conditionalFormatting>
  <conditionalFormatting sqref="P21">
    <cfRule type="duplicateValues" dxfId="150" priority="150"/>
  </conditionalFormatting>
  <conditionalFormatting sqref="G29">
    <cfRule type="duplicateValues" dxfId="149" priority="147"/>
  </conditionalFormatting>
  <conditionalFormatting sqref="P29">
    <cfRule type="duplicateValues" dxfId="148" priority="148"/>
  </conditionalFormatting>
  <conditionalFormatting sqref="G30">
    <cfRule type="duplicateValues" dxfId="147" priority="145"/>
  </conditionalFormatting>
  <conditionalFormatting sqref="P30">
    <cfRule type="duplicateValues" dxfId="146" priority="146"/>
  </conditionalFormatting>
  <conditionalFormatting sqref="G31">
    <cfRule type="duplicateValues" dxfId="145" priority="143"/>
  </conditionalFormatting>
  <conditionalFormatting sqref="P31">
    <cfRule type="duplicateValues" dxfId="144" priority="144"/>
  </conditionalFormatting>
  <conditionalFormatting sqref="G32">
    <cfRule type="duplicateValues" dxfId="143" priority="141"/>
  </conditionalFormatting>
  <conditionalFormatting sqref="P32">
    <cfRule type="duplicateValues" dxfId="142" priority="142"/>
  </conditionalFormatting>
  <conditionalFormatting sqref="G33">
    <cfRule type="duplicateValues" dxfId="141" priority="139"/>
  </conditionalFormatting>
  <conditionalFormatting sqref="P33">
    <cfRule type="duplicateValues" dxfId="140" priority="140"/>
  </conditionalFormatting>
  <conditionalFormatting sqref="G34">
    <cfRule type="duplicateValues" dxfId="139" priority="137"/>
  </conditionalFormatting>
  <conditionalFormatting sqref="P34">
    <cfRule type="duplicateValues" dxfId="138" priority="138"/>
  </conditionalFormatting>
  <conditionalFormatting sqref="G35">
    <cfRule type="duplicateValues" dxfId="137" priority="135"/>
  </conditionalFormatting>
  <conditionalFormatting sqref="P35">
    <cfRule type="duplicateValues" dxfId="136" priority="136"/>
  </conditionalFormatting>
  <conditionalFormatting sqref="G36">
    <cfRule type="duplicateValues" dxfId="135" priority="133"/>
  </conditionalFormatting>
  <conditionalFormatting sqref="P36">
    <cfRule type="duplicateValues" dxfId="134" priority="134"/>
  </conditionalFormatting>
  <conditionalFormatting sqref="G39">
    <cfRule type="duplicateValues" dxfId="133" priority="131"/>
  </conditionalFormatting>
  <conditionalFormatting sqref="P39">
    <cfRule type="duplicateValues" dxfId="132" priority="132"/>
  </conditionalFormatting>
  <conditionalFormatting sqref="G40">
    <cfRule type="duplicateValues" dxfId="131" priority="129"/>
  </conditionalFormatting>
  <conditionalFormatting sqref="P40">
    <cfRule type="duplicateValues" dxfId="130" priority="130"/>
  </conditionalFormatting>
  <conditionalFormatting sqref="G42">
    <cfRule type="duplicateValues" dxfId="129" priority="127"/>
  </conditionalFormatting>
  <conditionalFormatting sqref="P42">
    <cfRule type="duplicateValues" dxfId="128" priority="128"/>
  </conditionalFormatting>
  <conditionalFormatting sqref="G43">
    <cfRule type="duplicateValues" dxfId="127" priority="125"/>
  </conditionalFormatting>
  <conditionalFormatting sqref="P43">
    <cfRule type="duplicateValues" dxfId="126" priority="126"/>
  </conditionalFormatting>
  <conditionalFormatting sqref="G44">
    <cfRule type="duplicateValues" dxfId="125" priority="123"/>
  </conditionalFormatting>
  <conditionalFormatting sqref="P44">
    <cfRule type="duplicateValues" dxfId="124" priority="124"/>
  </conditionalFormatting>
  <conditionalFormatting sqref="G45">
    <cfRule type="duplicateValues" dxfId="123" priority="121"/>
  </conditionalFormatting>
  <conditionalFormatting sqref="P45">
    <cfRule type="duplicateValues" dxfId="122" priority="122"/>
  </conditionalFormatting>
  <conditionalFormatting sqref="G46">
    <cfRule type="duplicateValues" dxfId="121" priority="119"/>
  </conditionalFormatting>
  <conditionalFormatting sqref="P46">
    <cfRule type="duplicateValues" dxfId="120" priority="120"/>
  </conditionalFormatting>
  <conditionalFormatting sqref="G47">
    <cfRule type="duplicateValues" dxfId="119" priority="117"/>
  </conditionalFormatting>
  <conditionalFormatting sqref="P47">
    <cfRule type="duplicateValues" dxfId="118" priority="118"/>
  </conditionalFormatting>
  <conditionalFormatting sqref="G48">
    <cfRule type="duplicateValues" dxfId="117" priority="115"/>
  </conditionalFormatting>
  <conditionalFormatting sqref="P48">
    <cfRule type="duplicateValues" dxfId="116" priority="116"/>
  </conditionalFormatting>
  <conditionalFormatting sqref="G49">
    <cfRule type="duplicateValues" dxfId="115" priority="113"/>
  </conditionalFormatting>
  <conditionalFormatting sqref="P49">
    <cfRule type="duplicateValues" dxfId="114" priority="114"/>
  </conditionalFormatting>
  <conditionalFormatting sqref="G50">
    <cfRule type="duplicateValues" dxfId="113" priority="111"/>
  </conditionalFormatting>
  <conditionalFormatting sqref="P50">
    <cfRule type="duplicateValues" dxfId="112" priority="112"/>
  </conditionalFormatting>
  <conditionalFormatting sqref="G51">
    <cfRule type="duplicateValues" dxfId="111" priority="109"/>
  </conditionalFormatting>
  <conditionalFormatting sqref="P51">
    <cfRule type="duplicateValues" dxfId="110" priority="110"/>
  </conditionalFormatting>
  <conditionalFormatting sqref="G54">
    <cfRule type="duplicateValues" dxfId="109" priority="107"/>
  </conditionalFormatting>
  <conditionalFormatting sqref="P54">
    <cfRule type="duplicateValues" dxfId="108" priority="108"/>
  </conditionalFormatting>
  <conditionalFormatting sqref="G55">
    <cfRule type="duplicateValues" dxfId="107" priority="105"/>
  </conditionalFormatting>
  <conditionalFormatting sqref="P55">
    <cfRule type="duplicateValues" dxfId="106" priority="106"/>
  </conditionalFormatting>
  <conditionalFormatting sqref="G56">
    <cfRule type="duplicateValues" dxfId="105" priority="103"/>
  </conditionalFormatting>
  <conditionalFormatting sqref="P56">
    <cfRule type="duplicateValues" dxfId="104" priority="104"/>
  </conditionalFormatting>
  <conditionalFormatting sqref="G57">
    <cfRule type="duplicateValues" dxfId="103" priority="101"/>
  </conditionalFormatting>
  <conditionalFormatting sqref="P57">
    <cfRule type="duplicateValues" dxfId="102" priority="102"/>
  </conditionalFormatting>
  <conditionalFormatting sqref="G58">
    <cfRule type="duplicateValues" dxfId="101" priority="99"/>
  </conditionalFormatting>
  <conditionalFormatting sqref="P58">
    <cfRule type="duplicateValues" dxfId="100" priority="100"/>
  </conditionalFormatting>
  <conditionalFormatting sqref="G59">
    <cfRule type="duplicateValues" dxfId="99" priority="97"/>
  </conditionalFormatting>
  <conditionalFormatting sqref="P59">
    <cfRule type="duplicateValues" dxfId="98" priority="98"/>
  </conditionalFormatting>
  <conditionalFormatting sqref="G60">
    <cfRule type="duplicateValues" dxfId="97" priority="95"/>
  </conditionalFormatting>
  <conditionalFormatting sqref="P60">
    <cfRule type="duplicateValues" dxfId="96" priority="96"/>
  </conditionalFormatting>
  <conditionalFormatting sqref="G61">
    <cfRule type="duplicateValues" dxfId="95" priority="93"/>
  </conditionalFormatting>
  <conditionalFormatting sqref="P61">
    <cfRule type="duplicateValues" dxfId="94" priority="94"/>
  </conditionalFormatting>
  <conditionalFormatting sqref="G62">
    <cfRule type="duplicateValues" dxfId="93" priority="91"/>
  </conditionalFormatting>
  <conditionalFormatting sqref="P62">
    <cfRule type="duplicateValues" dxfId="92" priority="92"/>
  </conditionalFormatting>
  <conditionalFormatting sqref="G63">
    <cfRule type="duplicateValues" dxfId="91" priority="89"/>
  </conditionalFormatting>
  <conditionalFormatting sqref="P63">
    <cfRule type="duplicateValues" dxfId="90" priority="90"/>
  </conditionalFormatting>
  <conditionalFormatting sqref="G64">
    <cfRule type="duplicateValues" dxfId="89" priority="87"/>
  </conditionalFormatting>
  <conditionalFormatting sqref="P64">
    <cfRule type="duplicateValues" dxfId="88" priority="88"/>
  </conditionalFormatting>
  <conditionalFormatting sqref="G65">
    <cfRule type="duplicateValues" dxfId="87" priority="85"/>
  </conditionalFormatting>
  <conditionalFormatting sqref="P65">
    <cfRule type="duplicateValues" dxfId="86" priority="86"/>
  </conditionalFormatting>
  <conditionalFormatting sqref="G66">
    <cfRule type="duplicateValues" dxfId="85" priority="83"/>
  </conditionalFormatting>
  <conditionalFormatting sqref="P66">
    <cfRule type="duplicateValues" dxfId="84" priority="84"/>
  </conditionalFormatting>
  <conditionalFormatting sqref="G68">
    <cfRule type="duplicateValues" dxfId="83" priority="81"/>
  </conditionalFormatting>
  <conditionalFormatting sqref="P68">
    <cfRule type="duplicateValues" dxfId="82" priority="82"/>
  </conditionalFormatting>
  <conditionalFormatting sqref="G69">
    <cfRule type="duplicateValues" dxfId="81" priority="79"/>
  </conditionalFormatting>
  <conditionalFormatting sqref="P69">
    <cfRule type="duplicateValues" dxfId="80" priority="80"/>
  </conditionalFormatting>
  <conditionalFormatting sqref="G70">
    <cfRule type="duplicateValues" dxfId="79" priority="77"/>
  </conditionalFormatting>
  <conditionalFormatting sqref="P70">
    <cfRule type="duplicateValues" dxfId="78" priority="78"/>
  </conditionalFormatting>
  <conditionalFormatting sqref="G79">
    <cfRule type="duplicateValues" dxfId="77" priority="75"/>
  </conditionalFormatting>
  <conditionalFormatting sqref="P79">
    <cfRule type="duplicateValues" dxfId="76" priority="76"/>
  </conditionalFormatting>
  <conditionalFormatting sqref="G83">
    <cfRule type="duplicateValues" dxfId="75" priority="73"/>
  </conditionalFormatting>
  <conditionalFormatting sqref="P83">
    <cfRule type="duplicateValues" dxfId="74" priority="74"/>
  </conditionalFormatting>
  <conditionalFormatting sqref="G84">
    <cfRule type="duplicateValues" dxfId="73" priority="71"/>
  </conditionalFormatting>
  <conditionalFormatting sqref="P84">
    <cfRule type="duplicateValues" dxfId="72" priority="72"/>
  </conditionalFormatting>
  <conditionalFormatting sqref="G85">
    <cfRule type="duplicateValues" dxfId="71" priority="69"/>
  </conditionalFormatting>
  <conditionalFormatting sqref="P85">
    <cfRule type="duplicateValues" dxfId="70" priority="70"/>
  </conditionalFormatting>
  <conditionalFormatting sqref="G88">
    <cfRule type="duplicateValues" dxfId="69" priority="67"/>
  </conditionalFormatting>
  <conditionalFormatting sqref="P88">
    <cfRule type="duplicateValues" dxfId="68" priority="68"/>
  </conditionalFormatting>
  <conditionalFormatting sqref="G93">
    <cfRule type="duplicateValues" dxfId="67" priority="65"/>
  </conditionalFormatting>
  <conditionalFormatting sqref="P93">
    <cfRule type="duplicateValues" dxfId="66" priority="66"/>
  </conditionalFormatting>
  <conditionalFormatting sqref="G117">
    <cfRule type="duplicateValues" dxfId="65" priority="63"/>
  </conditionalFormatting>
  <conditionalFormatting sqref="P117">
    <cfRule type="duplicateValues" dxfId="64" priority="64"/>
  </conditionalFormatting>
  <conditionalFormatting sqref="G118">
    <cfRule type="duplicateValues" dxfId="63" priority="61"/>
  </conditionalFormatting>
  <conditionalFormatting sqref="P118">
    <cfRule type="duplicateValues" dxfId="62" priority="62"/>
  </conditionalFormatting>
  <conditionalFormatting sqref="G119">
    <cfRule type="duplicateValues" dxfId="61" priority="59"/>
  </conditionalFormatting>
  <conditionalFormatting sqref="P119">
    <cfRule type="duplicateValues" dxfId="60" priority="60"/>
  </conditionalFormatting>
  <conditionalFormatting sqref="G121">
    <cfRule type="duplicateValues" dxfId="59" priority="57"/>
  </conditionalFormatting>
  <conditionalFormatting sqref="P121">
    <cfRule type="duplicateValues" dxfId="58" priority="58"/>
  </conditionalFormatting>
  <conditionalFormatting sqref="G122">
    <cfRule type="duplicateValues" dxfId="57" priority="55"/>
  </conditionalFormatting>
  <conditionalFormatting sqref="P122">
    <cfRule type="duplicateValues" dxfId="56" priority="56"/>
  </conditionalFormatting>
  <conditionalFormatting sqref="G123">
    <cfRule type="duplicateValues" dxfId="55" priority="53"/>
  </conditionalFormatting>
  <conditionalFormatting sqref="P123">
    <cfRule type="duplicateValues" dxfId="54" priority="54"/>
  </conditionalFormatting>
  <conditionalFormatting sqref="G124">
    <cfRule type="duplicateValues" dxfId="53" priority="51"/>
  </conditionalFormatting>
  <conditionalFormatting sqref="P124">
    <cfRule type="duplicateValues" dxfId="52" priority="52"/>
  </conditionalFormatting>
  <conditionalFormatting sqref="G125">
    <cfRule type="duplicateValues" dxfId="51" priority="49"/>
  </conditionalFormatting>
  <conditionalFormatting sqref="P125">
    <cfRule type="duplicateValues" dxfId="50" priority="50"/>
  </conditionalFormatting>
  <conditionalFormatting sqref="G131">
    <cfRule type="duplicateValues" dxfId="49" priority="47"/>
  </conditionalFormatting>
  <conditionalFormatting sqref="P131">
    <cfRule type="duplicateValues" dxfId="48" priority="48"/>
  </conditionalFormatting>
  <conditionalFormatting sqref="G134">
    <cfRule type="duplicateValues" dxfId="47" priority="45"/>
  </conditionalFormatting>
  <conditionalFormatting sqref="P134">
    <cfRule type="duplicateValues" dxfId="46" priority="46"/>
  </conditionalFormatting>
  <conditionalFormatting sqref="G135">
    <cfRule type="duplicateValues" dxfId="45" priority="43"/>
  </conditionalFormatting>
  <conditionalFormatting sqref="P135">
    <cfRule type="duplicateValues" dxfId="44" priority="44"/>
  </conditionalFormatting>
  <conditionalFormatting sqref="G137">
    <cfRule type="duplicateValues" dxfId="43" priority="41"/>
  </conditionalFormatting>
  <conditionalFormatting sqref="P137">
    <cfRule type="duplicateValues" dxfId="42" priority="42"/>
  </conditionalFormatting>
  <conditionalFormatting sqref="G138:G141">
    <cfRule type="duplicateValues" dxfId="41" priority="39"/>
  </conditionalFormatting>
  <conditionalFormatting sqref="P138:P141">
    <cfRule type="duplicateValues" dxfId="40" priority="40"/>
  </conditionalFormatting>
  <conditionalFormatting sqref="P143">
    <cfRule type="duplicateValues" dxfId="39" priority="38"/>
  </conditionalFormatting>
  <conditionalFormatting sqref="P142">
    <cfRule type="duplicateValues" dxfId="38" priority="37"/>
  </conditionalFormatting>
  <conditionalFormatting sqref="P144">
    <cfRule type="duplicateValues" dxfId="37" priority="36"/>
  </conditionalFormatting>
  <conditionalFormatting sqref="P145">
    <cfRule type="duplicateValues" dxfId="36" priority="35"/>
  </conditionalFormatting>
  <conditionalFormatting sqref="P146">
    <cfRule type="duplicateValues" dxfId="35" priority="34"/>
  </conditionalFormatting>
  <conditionalFormatting sqref="G136 G126:G130 G120 G86:G87 G71:G78 G67 G52:G53 G41 G37:G38 G1:G7 G9 G11:G20 G22:G28 G80:G82 G89:G92 G94:G116 G132:G133 G147:G165 G180:G1048576">
    <cfRule type="duplicateValues" dxfId="34" priority="155"/>
  </conditionalFormatting>
  <conditionalFormatting sqref="P136 P126:P130 P120 P86:P87 P71:P78 P67 P52:P53 P41 P37:P38 P1:P7 P9 P11:P20 P22:P28 P80:P82 P89:P92 P94:P116 P132:P133 P147:P165 P180:P1048576">
    <cfRule type="duplicateValues" dxfId="33" priority="156"/>
  </conditionalFormatting>
  <conditionalFormatting sqref="G166">
    <cfRule type="duplicateValues" dxfId="32" priority="32"/>
  </conditionalFormatting>
  <conditionalFormatting sqref="P166">
    <cfRule type="duplicateValues" dxfId="31" priority="33"/>
  </conditionalFormatting>
  <conditionalFormatting sqref="G167">
    <cfRule type="duplicateValues" dxfId="30" priority="30"/>
  </conditionalFormatting>
  <conditionalFormatting sqref="P167">
    <cfRule type="duplicateValues" dxfId="29" priority="31"/>
  </conditionalFormatting>
  <conditionalFormatting sqref="G168">
    <cfRule type="duplicateValues" dxfId="28" priority="28"/>
  </conditionalFormatting>
  <conditionalFormatting sqref="P168">
    <cfRule type="duplicateValues" dxfId="27" priority="29"/>
  </conditionalFormatting>
  <conditionalFormatting sqref="G169">
    <cfRule type="duplicateValues" dxfId="26" priority="26"/>
  </conditionalFormatting>
  <conditionalFormatting sqref="P169">
    <cfRule type="duplicateValues" dxfId="25" priority="27"/>
  </conditionalFormatting>
  <conditionalFormatting sqref="G170">
    <cfRule type="duplicateValues" dxfId="24" priority="24"/>
  </conditionalFormatting>
  <conditionalFormatting sqref="P170">
    <cfRule type="duplicateValues" dxfId="23" priority="25"/>
  </conditionalFormatting>
  <conditionalFormatting sqref="G171">
    <cfRule type="duplicateValues" dxfId="22" priority="22"/>
  </conditionalFormatting>
  <conditionalFormatting sqref="P171">
    <cfRule type="duplicateValues" dxfId="21" priority="23"/>
  </conditionalFormatting>
  <conditionalFormatting sqref="G172">
    <cfRule type="duplicateValues" dxfId="20" priority="20"/>
  </conditionalFormatting>
  <conditionalFormatting sqref="P172">
    <cfRule type="duplicateValues" dxfId="19" priority="21"/>
  </conditionalFormatting>
  <conditionalFormatting sqref="G173">
    <cfRule type="duplicateValues" dxfId="18" priority="18"/>
  </conditionalFormatting>
  <conditionalFormatting sqref="P173">
    <cfRule type="duplicateValues" dxfId="17" priority="19"/>
  </conditionalFormatting>
  <conditionalFormatting sqref="G174">
    <cfRule type="duplicateValues" dxfId="16" priority="16"/>
  </conditionalFormatting>
  <conditionalFormatting sqref="P174">
    <cfRule type="duplicateValues" dxfId="15" priority="17"/>
  </conditionalFormatting>
  <conditionalFormatting sqref="G175">
    <cfRule type="duplicateValues" dxfId="14" priority="14"/>
  </conditionalFormatting>
  <conditionalFormatting sqref="P175">
    <cfRule type="duplicateValues" dxfId="13" priority="15"/>
  </conditionalFormatting>
  <conditionalFormatting sqref="G176">
    <cfRule type="duplicateValues" dxfId="12" priority="12"/>
  </conditionalFormatting>
  <conditionalFormatting sqref="P176">
    <cfRule type="duplicateValues" dxfId="11" priority="13"/>
  </conditionalFormatting>
  <conditionalFormatting sqref="G177">
    <cfRule type="duplicateValues" dxfId="10" priority="10"/>
  </conditionalFormatting>
  <conditionalFormatting sqref="P177">
    <cfRule type="duplicateValues" dxfId="9" priority="11"/>
  </conditionalFormatting>
  <conditionalFormatting sqref="G178">
    <cfRule type="duplicateValues" dxfId="8" priority="8"/>
  </conditionalFormatting>
  <conditionalFormatting sqref="P178">
    <cfRule type="duplicateValues" dxfId="7" priority="9"/>
  </conditionalFormatting>
  <conditionalFormatting sqref="G179">
    <cfRule type="duplicateValues" dxfId="6" priority="6"/>
  </conditionalFormatting>
  <conditionalFormatting sqref="P179">
    <cfRule type="duplicateValues" dxfId="5" priority="7"/>
  </conditionalFormatting>
  <conditionalFormatting sqref="G142">
    <cfRule type="duplicateValues" dxfId="4" priority="5"/>
  </conditionalFormatting>
  <conditionalFormatting sqref="G143">
    <cfRule type="duplicateValues" dxfId="3" priority="4"/>
  </conditionalFormatting>
  <conditionalFormatting sqref="G144">
    <cfRule type="duplicateValues" dxfId="2" priority="3"/>
  </conditionalFormatting>
  <conditionalFormatting sqref="G146">
    <cfRule type="duplicateValues" dxfId="1" priority="2"/>
  </conditionalFormatting>
  <conditionalFormatting sqref="G145">
    <cfRule type="duplicateValues" dxfId="0" priority="1"/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全学教育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2020-09-01T04:32:21Z</dcterms:created>
  <dcterms:modified xsi:type="dcterms:W3CDTF">2020-09-01T04:32:49Z</dcterms:modified>
</cp:coreProperties>
</file>